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bethi\OneDrive\Desktop\CLIENTS\Clever Name Here\MDRC\Assets\2022\TfPS Toolkit\TfPS Toolkit laid-out tools for team review\"/>
    </mc:Choice>
  </mc:AlternateContent>
  <xr:revisionPtr revIDLastSave="0" documentId="13_ncr:1_{E76EAAC9-11CC-4E69-B8E4-C29BB2B16F3B}" xr6:coauthVersionLast="47" xr6:coauthVersionMax="47" xr10:uidLastSave="{00000000-0000-0000-0000-000000000000}"/>
  <bookViews>
    <workbookView xWindow="-103" yWindow="-103" windowWidth="33120" windowHeight="18000" xr2:uid="{00000000-000D-0000-FFFF-FFFF00000000}"/>
  </bookViews>
  <sheets>
    <sheet name="Instructions" sheetId="4" r:id="rId1"/>
    <sheet name="Coaching Session Data" sheetId="1" r:id="rId2"/>
    <sheet name="Student Data" sheetId="3" r:id="rId3"/>
    <sheet name="Monthly Report Template" sheetId="2" r:id="rId4"/>
  </sheets>
  <definedNames>
    <definedName name="_xlnm._FilterDatabase" localSheetId="1" hidden="1">'Coaching Session Data'!$A$1:$K$49</definedName>
    <definedName name="_xlnm._FilterDatabase" localSheetId="2" hidden="1">'Student Data'!$A$1:$S$6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K14" i="1"/>
  <c r="J14" i="1"/>
  <c r="J48" i="1"/>
  <c r="J47" i="1"/>
  <c r="J46" i="1"/>
  <c r="J30" i="1"/>
  <c r="K4" i="2"/>
  <c r="I4" i="2"/>
  <c r="E4" i="2"/>
  <c r="G4" i="2"/>
  <c r="K49" i="1"/>
  <c r="J49" i="1"/>
  <c r="K48" i="1"/>
  <c r="K47" i="1"/>
  <c r="K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K29" i="1"/>
  <c r="J29" i="1"/>
  <c r="K28" i="1"/>
  <c r="J28" i="1"/>
  <c r="K27" i="1"/>
  <c r="J27" i="1"/>
  <c r="K26" i="1"/>
  <c r="J26" i="1"/>
  <c r="K15" i="1"/>
  <c r="K16" i="1"/>
  <c r="K17" i="1"/>
  <c r="K18" i="1"/>
  <c r="K19" i="1"/>
  <c r="K20" i="1"/>
  <c r="K21" i="1"/>
  <c r="K22" i="1"/>
  <c r="K23" i="1"/>
  <c r="K24" i="1"/>
  <c r="K25" i="1"/>
  <c r="K2" i="1"/>
  <c r="K3" i="1"/>
  <c r="K4" i="1"/>
  <c r="K5" i="1"/>
  <c r="K6" i="1"/>
  <c r="K7" i="1"/>
  <c r="K8" i="1"/>
  <c r="K9" i="1"/>
  <c r="K10" i="1"/>
  <c r="K11" i="1"/>
  <c r="K12" i="1"/>
  <c r="K13" i="1"/>
  <c r="J9" i="1"/>
  <c r="J2" i="1"/>
  <c r="J3" i="1"/>
  <c r="J4" i="1"/>
  <c r="J5" i="1"/>
  <c r="J6" i="1"/>
  <c r="J7" i="1"/>
  <c r="J8" i="1"/>
  <c r="J10" i="1"/>
  <c r="J11" i="1"/>
  <c r="J12" i="1"/>
  <c r="J13" i="1"/>
  <c r="J25" i="1"/>
  <c r="J15" i="1" l="1"/>
  <c r="J16" i="1"/>
  <c r="J17" i="1"/>
  <c r="J18" i="1"/>
  <c r="J19" i="1"/>
  <c r="J20" i="1"/>
  <c r="J21" i="1"/>
  <c r="J22" i="1"/>
  <c r="J23" i="1"/>
  <c r="J24" i="1"/>
  <c r="H4" i="3" l="1"/>
  <c r="J4" i="3" s="1"/>
  <c r="Q3" i="3"/>
  <c r="S3" i="3" s="1"/>
  <c r="Q4" i="3"/>
  <c r="S4" i="3" s="1"/>
  <c r="Q5" i="3"/>
  <c r="S5" i="3" s="1"/>
  <c r="Q6" i="3"/>
  <c r="S6" i="3" s="1"/>
  <c r="Q2" i="3"/>
  <c r="H6" i="3"/>
  <c r="J6" i="3" s="1"/>
  <c r="N5" i="3"/>
  <c r="P5" i="3" s="1"/>
  <c r="K6" i="3"/>
  <c r="M6" i="3" s="1"/>
  <c r="K3" i="3"/>
  <c r="M3" i="3" s="1"/>
  <c r="N6" i="3"/>
  <c r="P6" i="3" s="1"/>
  <c r="N3" i="3"/>
  <c r="P3" i="3" s="1"/>
  <c r="H5" i="3"/>
  <c r="J5" i="3" s="1"/>
  <c r="N4" i="3"/>
  <c r="P4" i="3" s="1"/>
  <c r="K2" i="3"/>
  <c r="M2" i="3" s="1"/>
  <c r="N2" i="3"/>
  <c r="K5" i="3"/>
  <c r="M5" i="3" s="1"/>
  <c r="H3" i="3"/>
  <c r="J3" i="3" s="1"/>
  <c r="K4" i="3"/>
  <c r="M4" i="3" s="1"/>
  <c r="J2" i="3"/>
  <c r="E6" i="2" l="1"/>
  <c r="F6" i="2" s="1"/>
  <c r="E10" i="2"/>
  <c r="F10" i="2" s="1"/>
  <c r="G10" i="2"/>
  <c r="H10" i="2" s="1"/>
  <c r="P2" i="3"/>
  <c r="I10" i="2" s="1"/>
  <c r="J10" i="2" s="1"/>
  <c r="I8" i="2"/>
  <c r="J8" i="2" s="1"/>
  <c r="I7" i="2"/>
  <c r="J7" i="2" s="1"/>
  <c r="I6" i="2"/>
  <c r="J6" i="2" s="1"/>
  <c r="G8" i="2"/>
  <c r="H8" i="2" s="1"/>
  <c r="G7" i="2"/>
  <c r="H7" i="2" s="1"/>
  <c r="G6" i="2"/>
  <c r="H6" i="2" s="1"/>
  <c r="E8" i="2"/>
  <c r="F8" i="2" s="1"/>
  <c r="E7" i="2"/>
  <c r="F7" i="2" s="1"/>
  <c r="S2" i="3"/>
  <c r="K10" i="2" s="1"/>
  <c r="L10" i="2" s="1"/>
  <c r="K8" i="2"/>
  <c r="L8" i="2" s="1"/>
  <c r="K7" i="2"/>
  <c r="L7" i="2" s="1"/>
  <c r="K6" i="2"/>
  <c r="L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tc={BD9D3C0F-76DA-4E5B-8528-41BA79783A01}</author>
    <author>tc={BB118CB4-68FC-48C3-AA31-61B2370139BB}</author>
  </authors>
  <commentList>
    <comment ref="J1" authorId="0" shapeId="0" xr:uid="{BD9D3C0F-76DA-4E5B-8528-41BA79783A01}">
      <text>
        <t>[Threaded comment]
Your version of Excel allows you to read this threaded comment; however, any edits to it will get removed if the file is opened in a newer version of Excel. Learn more: https://go.microsoft.com/fwlink/?linkid=870924
Comment:
    Column J will automatically populate the student's ID number if the student's attendance in Column G is marked as Y. This example spreadsheet includes records for meetings that were scheduled and then canceled or missed, which might be useful for coaches to track as well.</t>
      </text>
    </comment>
    <comment ref="K1" authorId="1" shapeId="0" xr:uid="{BB118CB4-68FC-48C3-AA31-61B2370139BB}">
      <text>
        <t>[Threaded comment]
Your version of Excel allows you to read this threaded comment; however, any edits to it will get removed if the file is opened in a newer version of Excel. Learn more: https://go.microsoft.com/fwlink/?linkid=870924
Comment:
    The formula in this column is intended as a "helper" for the formulas in the Student Data tab.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tc={5B6CBE36-9065-4093-8ADB-268CB323EAC2}</author>
    <author>tc={CE5E8F3B-169E-4BEA-B306-27CC35D4A200}</author>
    <author>tc={E6D3856E-C6B6-4276-AD7A-2F07A135B225}</author>
  </authors>
  <commentList>
    <comment ref="H1" authorId="0" shapeId="0" xr:uid="{5B6CBE36-9065-4093-8ADB-268CB323EAC2}">
      <text>
        <t>[Threaded comment]
Your version of Excel allows you to read this threaded comment; however, any edits to it will get removed if the file is opened in a newer version of Excel. Learn more: https://go.microsoft.com/fwlink/?linkid=870924
Comment:
    This column pulls information from the Coaching Session Data tab to autopopulate the number of coaching sessions each student attended each month.</t>
      </text>
    </comment>
    <comment ref="I1" authorId="1" shapeId="0" xr:uid="{CE5E8F3B-169E-4BEA-B306-27CC35D4A200}">
      <text>
        <t>[Threaded comment]
Your version of Excel allows you to read this threaded comment; however, any edits to it will get removed if the file is opened in a newer version of Excel. Learn more: https://go.microsoft.com/fwlink/?linkid=870924
Comment:
    Coaches/advisers manually input the number of coaching sessions required per month. If the program uses a triage approach, the expectations may vary by student.</t>
      </text>
    </comment>
    <comment ref="J1" authorId="2" shapeId="0" xr:uid="{E6D3856E-C6B6-4276-AD7A-2F07A135B225}">
      <text>
        <t>[Threaded comment]
Your version of Excel allows you to read this threaded comment; however, any edits to it will get removed if the file is opened in a newer version of Excel. Learn more: https://go.microsoft.com/fwlink/?linkid=870924
Comment:
    This column's formula compares the number of coaching sessions the student attended with the number the student was required to attend in order to receive an incentive. Students who met their monthly requirement are marked Y.</t>
      </text>
    </comment>
  </commentList>
</comments>
</file>

<file path=xl/sharedStrings.xml><?xml version="1.0" encoding="utf-8"?>
<sst xmlns="http://schemas.openxmlformats.org/spreadsheetml/2006/main" count="362" uniqueCount="82">
  <si>
    <t>Session Number</t>
  </si>
  <si>
    <t>Session Date</t>
  </si>
  <si>
    <t>Student Name</t>
  </si>
  <si>
    <t>Student ID</t>
  </si>
  <si>
    <t>Coach Name</t>
  </si>
  <si>
    <t>Meeting Format</t>
  </si>
  <si>
    <t>Attendance</t>
  </si>
  <si>
    <t>Reason</t>
  </si>
  <si>
    <t>Referral</t>
  </si>
  <si>
    <t>ID*Attendance</t>
  </si>
  <si>
    <t>Month Number</t>
  </si>
  <si>
    <t>Alex Anderson</t>
  </si>
  <si>
    <t>Grant Gabbert</t>
  </si>
  <si>
    <t>In-person</t>
  </si>
  <si>
    <t>Y</t>
  </si>
  <si>
    <t>Initial meeting</t>
  </si>
  <si>
    <t>Registrar</t>
  </si>
  <si>
    <t>Hannah Henderson</t>
  </si>
  <si>
    <t>Course registration</t>
  </si>
  <si>
    <t>Carlos Caballero</t>
  </si>
  <si>
    <t>None</t>
  </si>
  <si>
    <t>Denise Denton</t>
  </si>
  <si>
    <t>Financial aid</t>
  </si>
  <si>
    <t>Financial aid administration</t>
  </si>
  <si>
    <t>Ethan Eckerton</t>
  </si>
  <si>
    <t>Course withdrawal/drop</t>
  </si>
  <si>
    <t xml:space="preserve">Brianna Bianco </t>
  </si>
  <si>
    <t>N</t>
  </si>
  <si>
    <t>Check-in</t>
  </si>
  <si>
    <t>Academic</t>
  </si>
  <si>
    <t>Tutoring center</t>
  </si>
  <si>
    <t>Phone</t>
  </si>
  <si>
    <t>Coach 
Assignment</t>
  </si>
  <si>
    <t>Entering Semester</t>
  </si>
  <si>
    <t>Email Address</t>
  </si>
  <si>
    <t>Phone 
Number</t>
  </si>
  <si>
    <t>Participation in the Program</t>
  </si>
  <si>
    <t>Sept. Coaching Sessions Attended</t>
  </si>
  <si>
    <t>Sept. Coaching Sessions Required</t>
  </si>
  <si>
    <t>Sept. Incentive Earned</t>
  </si>
  <si>
    <t>Oct. Coaching Sessions 
Attended</t>
  </si>
  <si>
    <t>Oct. Coaching Sessions 
Required</t>
  </si>
  <si>
    <t>Oct. Incentive Earned</t>
  </si>
  <si>
    <t>Nov. Coaching Sessions Attended</t>
  </si>
  <si>
    <t>Nov. Coaching Sessions Required</t>
  </si>
  <si>
    <t>Nov. Incentive Earned</t>
  </si>
  <si>
    <t>Dec. Coaching Sessions Attended</t>
  </si>
  <si>
    <t>Dec. Coaching Sessions Required</t>
  </si>
  <si>
    <t>Dec. Incentive Earned</t>
  </si>
  <si>
    <t>Fall 2019</t>
  </si>
  <si>
    <t>ethan@ivytech.edu</t>
  </si>
  <si>
    <t>567-890-1234</t>
  </si>
  <si>
    <t>brianna@ivytech.edu</t>
  </si>
  <si>
    <t>234-567-8901</t>
  </si>
  <si>
    <t>alex@ivytech.edu</t>
  </si>
  <si>
    <t>123-456-7890</t>
  </si>
  <si>
    <t>carlos@ivytech.edu</t>
  </si>
  <si>
    <t>345-678-9012</t>
  </si>
  <si>
    <t>denise@ivytech.edu</t>
  </si>
  <si>
    <t>456-789-0123</t>
  </si>
  <si>
    <t>Monthly Report Template</t>
  </si>
  <si>
    <t>Monthly Program-Activity Outcome</t>
  </si>
  <si>
    <t>September</t>
  </si>
  <si>
    <t>October</t>
  </si>
  <si>
    <t>November</t>
  </si>
  <si>
    <t>December</t>
  </si>
  <si>
    <r>
      <rPr>
        <b/>
        <sz val="11"/>
        <color rgb="FF000000"/>
        <rFont val="Arial"/>
        <family val="2"/>
      </rPr>
      <t>Participation (number of students)</t>
    </r>
    <r>
      <rPr>
        <b/>
        <vertAlign val="superscript"/>
        <sz val="11"/>
        <color rgb="FF000000"/>
        <rFont val="Arial"/>
        <family val="2"/>
      </rPr>
      <t>a</t>
    </r>
  </si>
  <si>
    <r>
      <t>Coaching</t>
    </r>
    <r>
      <rPr>
        <b/>
        <vertAlign val="superscript"/>
        <sz val="11"/>
        <color theme="1"/>
        <rFont val="Arial"/>
        <family val="2"/>
      </rPr>
      <t>b</t>
    </r>
  </si>
  <si>
    <r>
      <t>2 or more contacts</t>
    </r>
    <r>
      <rPr>
        <vertAlign val="superscript"/>
        <sz val="11"/>
        <color theme="1"/>
        <rFont val="Arial"/>
        <family val="2"/>
      </rPr>
      <t>c</t>
    </r>
  </si>
  <si>
    <r>
      <t>1 contact</t>
    </r>
    <r>
      <rPr>
        <vertAlign val="superscript"/>
        <sz val="11"/>
        <color theme="1"/>
        <rFont val="Arial"/>
        <family val="2"/>
      </rPr>
      <t>c</t>
    </r>
  </si>
  <si>
    <r>
      <t>0 contacts</t>
    </r>
    <r>
      <rPr>
        <vertAlign val="superscript"/>
        <sz val="11"/>
        <color theme="1"/>
        <rFont val="Arial"/>
        <family val="2"/>
      </rPr>
      <t>c</t>
    </r>
  </si>
  <si>
    <r>
      <t>Incentives</t>
    </r>
    <r>
      <rPr>
        <b/>
        <vertAlign val="superscript"/>
        <sz val="11"/>
        <color theme="1"/>
        <rFont val="Arial"/>
        <family val="2"/>
      </rPr>
      <t>b</t>
    </r>
  </si>
  <si>
    <t>Incentive earned</t>
  </si>
  <si>
    <r>
      <rPr>
        <b/>
        <sz val="9"/>
        <color rgb="FF000000"/>
        <rFont val="Arial"/>
        <family val="2"/>
      </rPr>
      <t xml:space="preserve">Overview
</t>
    </r>
    <r>
      <rPr>
        <sz val="9"/>
        <color rgb="FF000000"/>
        <rFont val="Arial"/>
        <family val="2"/>
      </rPr>
      <t>Note:</t>
    </r>
    <r>
      <rPr>
        <b/>
        <sz val="9"/>
        <color rgb="FF000000"/>
        <rFont val="Arial"/>
        <family val="2"/>
      </rPr>
      <t xml:space="preserve"> </t>
    </r>
    <r>
      <rPr>
        <sz val="9"/>
        <color rgb="FF000000"/>
        <rFont val="Arial"/>
        <family val="2"/>
      </rPr>
      <t xml:space="preserve">This document is designed to accompany the resources and tools presented in MDRC’s Tools for Postsecondary Schools Toolkit. It builds on information and concepts presented in the Data Management for Student Success videos. </t>
    </r>
    <r>
      <rPr>
        <b/>
        <sz val="9"/>
        <color rgb="FF000000"/>
        <rFont val="Arial"/>
        <family val="2"/>
      </rPr>
      <t xml:space="preserve">Before reviewing this document, please visit the web-based toolkit and watch those videos. 
</t>
    </r>
    <r>
      <rPr>
        <sz val="9"/>
        <color rgb="FF000000"/>
        <rFont val="Arial"/>
        <family val="2"/>
      </rPr>
      <t xml:space="preserve">This workbook is intended to help program staff members track coaching/advising session data at the activity level (one row per activity), the student level (one row per student), and in aggregate (all students combined, by number of coaching sessions attended, financial incentive earned, and month). It may be helpful for teams who do not have a managment information system that tracks program activities.
Programs are encouraged to use the data in this workbook to improve themselves. Continual improvement is often accomplished through routine group reflection on data synthesized in monthly reports, comparisons with the program's goals and benchmarks, and qualitative insights from staff members and students.
</t>
    </r>
    <r>
      <rPr>
        <b/>
        <sz val="9"/>
        <color rgb="FF000000"/>
        <rFont val="Arial"/>
        <family val="2"/>
      </rPr>
      <t xml:space="preserve">User notes
</t>
    </r>
    <r>
      <rPr>
        <sz val="9"/>
        <color rgb="FF000000"/>
        <rFont val="Arial"/>
        <family val="2"/>
      </rPr>
      <t xml:space="preserve">Columns with formulas are highlighted in yellow, with the exception of the Monthly Report Template. The table in the Monthly Report Template has formulas in every cell and should populate automatically. Formulas are not password-protected, so it is advisable to save a copy of the original workbook, to be used for reference when one is troubleshooting formula errors. 
It is also advisable to save a fresh copy of this workbook at lease once a month using a consistent file-name convention (for example, "2023.01_Coaching Data," "2023.02_Coaching Data," "2023.03_Coaching Data," etc.). Doing so will preserve a record of the number of students participating in the program from month to month, as this workbook will display the number of students who are *currently* participating. (See the "Participating in the Program" column in the Student Data tab for more on this topic.) </t>
    </r>
  </si>
  <si>
    <r>
      <rPr>
        <b/>
        <sz val="9"/>
        <color rgb="FF000000"/>
        <rFont val="Arial"/>
        <family val="2"/>
      </rPr>
      <t xml:space="preserve">Tab: Coaching Session Data
</t>
    </r>
    <r>
      <rPr>
        <sz val="9"/>
        <color rgb="FF000000"/>
        <rFont val="Arial"/>
        <family val="2"/>
      </rPr>
      <t xml:space="preserve">This tab is intended to capture multiple coaching sessions per student. Users may choose to customize the "Reason" and "Referral" columns to their programs' needs. Cells J1 and K1 include embedded comments that explain how each column is populated. </t>
    </r>
  </si>
  <si>
    <r>
      <rPr>
        <b/>
        <sz val="9"/>
        <color rgb="FF000000"/>
        <rFont val="Arial"/>
        <family val="2"/>
      </rPr>
      <t xml:space="preserve">Tab: Student Data
</t>
    </r>
    <r>
      <rPr>
        <sz val="9"/>
        <color rgb="FF000000"/>
        <rFont val="Arial"/>
        <family val="2"/>
      </rPr>
      <t xml:space="preserve">This tab is intended to summarize the number of coaching sessions per student per month, at the student level. If there is a mismatch or typo in the student ID entered in this table or the coaching-session data, then the formulas will not work correctly. By sorting this spreadsheet by coach, by monthy sessions attended, or both, program staff members can identify students they need to reach out to before the end of the month. Cells H1, I1, and J1 include embedded comments that explain how each column is populated. </t>
    </r>
  </si>
  <si>
    <r>
      <rPr>
        <b/>
        <sz val="9"/>
        <color rgb="FF000000"/>
        <rFont val="Arial"/>
        <family val="2"/>
      </rPr>
      <t xml:space="preserve">Tab: Monthly Report Template
</t>
    </r>
    <r>
      <rPr>
        <sz val="9"/>
        <color rgb="FF000000"/>
        <rFont val="Arial"/>
        <family val="2"/>
      </rPr>
      <t xml:space="preserve">The Monthly Report table draws data from the first two tabs to summarize students' program participation status, coaching session attendance, and financial incentive receipt by month. This information can be used to facilitate reflection on program trends over time. </t>
    </r>
  </si>
  <si>
    <t>TOOLS FOR POSTSECONDARY SCHOOLS TOOLKIT</t>
  </si>
  <si>
    <t>Sample Student-Level</t>
  </si>
  <si>
    <t>Engagement Tracker</t>
  </si>
  <si>
    <t>mdrc</t>
  </si>
  <si>
    <t>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</si>
</sst>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b/>
      <sz val="11"/>
      <color theme="1"/>
      <name val="Calibri"/>
      <family val="2"/>
      <scheme val="minor"/>
    </font>
    <font>
      <sz val="11"/>
      <color theme="1"/>
      <name val="Times New Roman"/>
      <family val="1"/>
    </font>
    <font>
      <sz val="8"/>
      <name val="Calibri"/>
      <family val="2"/>
      <scheme val="minor"/>
    </font>
    <font>
      <b/>
      <sz val="11"/>
      <color theme="0"/>
      <name val="Arial"/>
      <family val="2"/>
    </font>
    <font>
      <b/>
      <sz val="11"/>
      <color theme="1"/>
      <name val="Arial"/>
      <family val="2"/>
    </font>
    <font>
      <sz val="11"/>
      <color theme="1"/>
      <name val="Arial"/>
      <family val="2"/>
    </font>
    <font>
      <b/>
      <vertAlign val="superscript"/>
      <sz val="11"/>
      <color theme="1"/>
      <name val="Arial"/>
      <family val="2"/>
    </font>
    <font>
      <vertAlign val="superscript"/>
      <sz val="11"/>
      <color theme="1"/>
      <name val="Arial"/>
      <family val="2"/>
    </font>
    <font>
      <b/>
      <sz val="11"/>
      <color rgb="FF000000"/>
      <name val="Arial"/>
      <family val="2"/>
    </font>
    <font>
      <b/>
      <vertAlign val="superscript"/>
      <sz val="11"/>
      <color rgb="FF000000"/>
      <name val="Arial"/>
      <family val="2"/>
    </font>
    <font>
      <sz val="9"/>
      <color theme="1"/>
      <name val="Segoe UI"/>
      <family val="2"/>
    </font>
    <font>
      <sz val="9"/>
      <color rgb="FF000000"/>
      <name val="Arial"/>
      <family val="2"/>
    </font>
    <font>
      <b/>
      <sz val="9"/>
      <color rgb="FF000000"/>
      <name val="Arial"/>
      <family val="2"/>
    </font>
    <font>
      <sz val="9"/>
      <color theme="1"/>
      <name val="Arial"/>
      <family val="2"/>
    </font>
    <font>
      <b/>
      <sz val="24"/>
      <color theme="2"/>
      <name val="Arial"/>
      <family val="2"/>
    </font>
    <font>
      <b/>
      <sz val="14"/>
      <color theme="2"/>
      <name val="Arial"/>
      <family val="2"/>
    </font>
    <font>
      <b/>
      <sz val="24"/>
      <color theme="8"/>
      <name val="Arial"/>
      <family val="2"/>
    </font>
    <font>
      <sz val="16"/>
      <color theme="4"/>
      <name val="Cochin"/>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2CC"/>
        <bgColor indexed="64"/>
      </patternFill>
    </fill>
    <fill>
      <patternFill patternType="solid">
        <fgColor theme="7" tint="0.7999816888943144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14" fontId="0" fillId="0" borderId="0" xfId="0" applyNumberFormat="1"/>
    <xf numFmtId="0" fontId="1" fillId="0" borderId="0" xfId="0" applyFont="1"/>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left"/>
    </xf>
    <xf numFmtId="0" fontId="1" fillId="0" borderId="0" xfId="0" applyFont="1" applyAlignment="1">
      <alignment wrapText="1"/>
    </xf>
    <xf numFmtId="0" fontId="1" fillId="4" borderId="0" xfId="0" applyFont="1" applyFill="1"/>
    <xf numFmtId="0" fontId="1" fillId="4" borderId="0" xfId="0" applyFont="1" applyFill="1" applyAlignment="1">
      <alignment wrapText="1"/>
    </xf>
    <xf numFmtId="0" fontId="1" fillId="5" borderId="0" xfId="0" applyFont="1" applyFill="1"/>
    <xf numFmtId="0" fontId="5" fillId="0" borderId="13" xfId="0" applyFont="1" applyBorder="1" applyAlignment="1">
      <alignment horizontal="left" vertical="center"/>
    </xf>
    <xf numFmtId="0" fontId="5" fillId="6" borderId="14" xfId="0" applyFont="1" applyFill="1" applyBorder="1" applyAlignment="1">
      <alignment horizontal="left" vertical="center"/>
    </xf>
    <xf numFmtId="0" fontId="5" fillId="6" borderId="15" xfId="0" applyFont="1" applyFill="1" applyBorder="1" applyAlignment="1">
      <alignment horizontal="center" vertical="center"/>
    </xf>
    <xf numFmtId="0" fontId="5" fillId="6" borderId="20" xfId="0" applyFont="1" applyFill="1" applyBorder="1" applyAlignment="1">
      <alignment horizontal="left" vertical="center"/>
    </xf>
    <xf numFmtId="0" fontId="5" fillId="6" borderId="21" xfId="0" applyFont="1" applyFill="1" applyBorder="1" applyAlignment="1">
      <alignment horizontal="left" vertical="center"/>
    </xf>
    <xf numFmtId="0" fontId="5" fillId="6" borderId="22" xfId="0" applyFont="1" applyFill="1" applyBorder="1" applyAlignment="1">
      <alignment horizontal="left" vertical="center"/>
    </xf>
    <xf numFmtId="0" fontId="5" fillId="0" borderId="4" xfId="0" applyFont="1" applyBorder="1" applyAlignment="1">
      <alignment horizontal="left" vertical="center"/>
    </xf>
    <xf numFmtId="0" fontId="6" fillId="0" borderId="25" xfId="0" applyFont="1" applyBorder="1" applyAlignment="1">
      <alignment horizontal="left" vertical="center"/>
    </xf>
    <xf numFmtId="0" fontId="6" fillId="2" borderId="25" xfId="0" applyFont="1" applyFill="1" applyBorder="1"/>
    <xf numFmtId="0" fontId="6" fillId="0" borderId="26" xfId="0" applyFont="1" applyBorder="1" applyAlignment="1">
      <alignment horizontal="center" vertical="center"/>
    </xf>
    <xf numFmtId="0" fontId="6" fillId="0" borderId="27" xfId="0" applyFont="1" applyBorder="1" applyAlignment="1" applyProtection="1">
      <alignment horizontal="center" vertical="center"/>
      <protection locked="0"/>
    </xf>
    <xf numFmtId="9" fontId="6" fillId="3" borderId="28" xfId="0" applyNumberFormat="1" applyFont="1" applyFill="1" applyBorder="1" applyAlignment="1">
      <alignment horizontal="center" vertical="center"/>
    </xf>
    <xf numFmtId="9" fontId="6" fillId="3" borderId="29" xfId="0" applyNumberFormat="1" applyFont="1" applyFill="1" applyBorder="1" applyAlignment="1">
      <alignment horizontal="center" vertical="center"/>
    </xf>
    <xf numFmtId="0" fontId="5" fillId="0" borderId="12" xfId="0" applyFont="1" applyBorder="1" applyAlignment="1">
      <alignment horizontal="left" vertical="center"/>
    </xf>
    <xf numFmtId="0" fontId="6" fillId="0" borderId="30" xfId="0" applyFont="1" applyBorder="1" applyAlignment="1">
      <alignment horizontal="left" vertical="center"/>
    </xf>
    <xf numFmtId="0" fontId="6" fillId="2" borderId="30" xfId="0" applyFont="1" applyFill="1" applyBorder="1"/>
    <xf numFmtId="0" fontId="6" fillId="0" borderId="10" xfId="0" applyFont="1" applyBorder="1" applyAlignment="1">
      <alignment horizontal="center" vertical="center"/>
    </xf>
    <xf numFmtId="0" fontId="6" fillId="0" borderId="31" xfId="0" applyFont="1" applyBorder="1" applyAlignment="1" applyProtection="1">
      <alignment horizontal="center" vertical="center"/>
      <protection locked="0"/>
    </xf>
    <xf numFmtId="9" fontId="6" fillId="3" borderId="32" xfId="0" applyNumberFormat="1" applyFont="1" applyFill="1" applyBorder="1" applyAlignment="1">
      <alignment horizontal="center" vertical="center"/>
    </xf>
    <xf numFmtId="9" fontId="6" fillId="3" borderId="33" xfId="0" applyNumberFormat="1" applyFont="1" applyFill="1" applyBorder="1" applyAlignment="1">
      <alignment horizontal="center" vertical="center"/>
    </xf>
    <xf numFmtId="0" fontId="6" fillId="0" borderId="5" xfId="0" applyFont="1" applyBorder="1" applyAlignment="1">
      <alignment horizontal="left" vertical="center"/>
    </xf>
    <xf numFmtId="0" fontId="6" fillId="2" borderId="0" xfId="0" applyFont="1" applyFill="1"/>
    <xf numFmtId="0" fontId="6" fillId="0" borderId="34" xfId="0" applyFont="1" applyBorder="1" applyAlignment="1">
      <alignment horizontal="center" vertical="center"/>
    </xf>
    <xf numFmtId="0" fontId="6" fillId="0" borderId="35" xfId="0" applyFont="1" applyBorder="1" applyAlignment="1" applyProtection="1">
      <alignment horizontal="center" vertical="center"/>
      <protection locked="0"/>
    </xf>
    <xf numFmtId="9" fontId="6" fillId="3" borderId="36" xfId="0" applyNumberFormat="1" applyFont="1" applyFill="1" applyBorder="1" applyAlignment="1">
      <alignment horizontal="center" vertical="center"/>
    </xf>
    <xf numFmtId="0" fontId="6" fillId="0" borderId="37" xfId="0" applyFont="1" applyBorder="1" applyAlignment="1" applyProtection="1">
      <alignment horizontal="center" vertical="center"/>
      <protection locked="0"/>
    </xf>
    <xf numFmtId="9" fontId="6" fillId="3" borderId="38" xfId="0" applyNumberFormat="1" applyFont="1" applyFill="1" applyBorder="1" applyAlignment="1">
      <alignment horizontal="center" vertical="center"/>
    </xf>
    <xf numFmtId="0" fontId="5" fillId="6" borderId="15" xfId="0" applyFont="1" applyFill="1" applyBorder="1" applyAlignment="1">
      <alignment horizontal="left" vertical="center"/>
    </xf>
    <xf numFmtId="0" fontId="5" fillId="6" borderId="18" xfId="0" applyFont="1" applyFill="1" applyBorder="1" applyAlignment="1">
      <alignment horizontal="left" vertical="center"/>
    </xf>
    <xf numFmtId="0" fontId="5" fillId="0" borderId="20" xfId="0" applyFont="1" applyBorder="1" applyAlignment="1">
      <alignment vertical="center"/>
    </xf>
    <xf numFmtId="0" fontId="6" fillId="0" borderId="21" xfId="0" applyFont="1" applyBorder="1" applyAlignment="1">
      <alignmen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6" fillId="0" borderId="39" xfId="0" applyFont="1" applyBorder="1" applyAlignment="1" applyProtection="1">
      <alignment horizontal="center" vertical="center"/>
      <protection locked="0"/>
    </xf>
    <xf numFmtId="9" fontId="6" fillId="3" borderId="40" xfId="0" applyNumberFormat="1" applyFont="1" applyFill="1" applyBorder="1" applyAlignment="1">
      <alignment horizontal="center" vertical="center"/>
    </xf>
    <xf numFmtId="1" fontId="6" fillId="0" borderId="41" xfId="0" applyNumberFormat="1" applyFont="1" applyBorder="1" applyAlignment="1">
      <alignment horizontal="center" vertical="center"/>
    </xf>
    <xf numFmtId="9" fontId="6" fillId="3" borderId="42" xfId="0" applyNumberFormat="1" applyFont="1" applyFill="1" applyBorder="1" applyAlignment="1">
      <alignment horizontal="center" vertical="center"/>
    </xf>
    <xf numFmtId="0" fontId="6" fillId="2" borderId="0" xfId="0" applyFont="1" applyFill="1" applyAlignment="1">
      <alignment horizontal="left"/>
    </xf>
    <xf numFmtId="0" fontId="5"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center" vertical="center"/>
    </xf>
    <xf numFmtId="0" fontId="9" fillId="6" borderId="14" xfId="0" applyFont="1" applyFill="1" applyBorder="1" applyAlignment="1">
      <alignment horizontal="left" vertical="center"/>
    </xf>
    <xf numFmtId="0" fontId="11" fillId="0" borderId="0" xfId="0" applyFont="1"/>
    <xf numFmtId="0" fontId="14" fillId="0" borderId="0" xfId="0" applyFont="1" applyAlignment="1">
      <alignment vertical="top"/>
    </xf>
    <xf numFmtId="0" fontId="14" fillId="0" borderId="0" xfId="0" applyFont="1"/>
    <xf numFmtId="49" fontId="15" fillId="7" borderId="0" xfId="0" applyNumberFormat="1" applyFont="1" applyFill="1" applyAlignment="1">
      <alignment horizontal="right" vertical="center"/>
    </xf>
    <xf numFmtId="0" fontId="17" fillId="0" borderId="0" xfId="0" applyFont="1" applyAlignment="1">
      <alignment horizontal="left" vertical="center"/>
    </xf>
    <xf numFmtId="0" fontId="18" fillId="0" borderId="0" xfId="0" applyFont="1" applyAlignment="1">
      <alignment horizontal="right"/>
    </xf>
    <xf numFmtId="0" fontId="12" fillId="0" borderId="0" xfId="0" applyFont="1" applyAlignment="1">
      <alignment horizontal="left" vertical="top" wrapText="1"/>
    </xf>
    <xf numFmtId="0" fontId="14" fillId="0" borderId="0" xfId="0" applyFont="1" applyAlignment="1">
      <alignment horizontal="left" vertical="top"/>
    </xf>
    <xf numFmtId="0" fontId="16" fillId="7" borderId="0" xfId="0" applyFont="1" applyFill="1" applyAlignment="1">
      <alignment vertical="center"/>
    </xf>
    <xf numFmtId="0" fontId="17" fillId="0" borderId="0" xfId="0" applyFont="1" applyAlignment="1">
      <alignment horizontal="left"/>
    </xf>
    <xf numFmtId="0" fontId="17" fillId="0" borderId="0" xfId="0" applyFont="1" applyAlignment="1">
      <alignment horizontal="left"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6" xfId="0" applyFont="1" applyFill="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 fillId="8"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1" xfId="0" applyFont="1" applyFill="1" applyBorder="1" applyAlignment="1">
      <alignment horizontal="center" vertical="center"/>
    </xf>
    <xf numFmtId="0" fontId="6" fillId="6" borderId="24"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71088</xdr:rowOff>
    </xdr:from>
    <xdr:to>
      <xdr:col>12</xdr:col>
      <xdr:colOff>0</xdr:colOff>
      <xdr:row>15</xdr:row>
      <xdr:rowOff>13939</xdr:rowOff>
    </xdr:to>
    <xdr:sp macro="" textlink="">
      <xdr:nvSpPr>
        <xdr:cNvPr id="2" name="TextBox 1">
          <a:extLst>
            <a:ext uri="{FF2B5EF4-FFF2-40B4-BE49-F238E27FC236}">
              <a16:creationId xmlns:a16="http://schemas.microsoft.com/office/drawing/2014/main" id="{54AE3648-713D-479B-BFBC-F0906F99ED4C}"/>
            </a:ext>
          </a:extLst>
        </xdr:cNvPr>
        <xdr:cNvSpPr txBox="1"/>
      </xdr:nvSpPr>
      <xdr:spPr>
        <a:xfrm>
          <a:off x="0" y="2398905"/>
          <a:ext cx="8103220" cy="895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NOTES: Monthly reports should be finalized by the seventh day of the following month.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a</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"Participation" measures the number of enrolled students who the program believes intend to engage with the program in a given month.</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b</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percentages of students in the "coaching" and "incentive earned" categories are calculated using the monthly participation value as the denominator.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30000" noProof="0">
              <a:ln>
                <a:noFill/>
              </a:ln>
              <a:solidFill>
                <a:prstClr val="black"/>
              </a:solidFill>
              <a:effectLst/>
              <a:uLnTx/>
              <a:uFillTx/>
              <a:latin typeface="Arial" panose="020B0604020202020204" pitchFamily="34" charset="0"/>
              <a:ea typeface="+mn-ea"/>
              <a:cs typeface="Arial" panose="020B0604020202020204" pitchFamily="34" charset="0"/>
            </a:rPr>
            <a:t>c</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"Contact" is defined as any interaction that an adviser considers "substantial."</a:t>
          </a:r>
        </a:p>
      </xdr:txBody>
    </xdr:sp>
    <xdr:clientData/>
  </xdr:twoCellAnchor>
</xdr:wsDr>
</file>

<file path=xl/persons/person.xml><?xml version="1.0" encoding="utf-8"?>
<personList xmlns="http://schemas.microsoft.com/office/spreadsheetml/2018/threadedcomments" xmlns:x="http://schemas.openxmlformats.org/spreadsheetml/2006/main">
  <person displayName="Sumner Perera" id="{482F216F-D6BD-44DF-BE3E-6AC8C689B287}" userId="S::Sumner.Perera@mdrc.org::c6d656a1-819a-4b32-9728-ab50e2b7a015" providerId="AD"/>
</personList>
</file>

<file path=xl/theme/theme1.xml><?xml version="1.0" encoding="utf-8"?>
<a:theme xmlns:a="http://schemas.openxmlformats.org/drawingml/2006/main" name="Office Theme">
  <a:themeElements>
    <a:clrScheme name="MDRC Colors">
      <a:dk1>
        <a:sysClr val="windowText" lastClr="000000"/>
      </a:dk1>
      <a:lt1>
        <a:sysClr val="window" lastClr="FFFFFF"/>
      </a:lt1>
      <a:dk2>
        <a:srgbClr val="CCE3EC"/>
      </a:dk2>
      <a:lt2>
        <a:srgbClr val="71B2C9"/>
      </a:lt2>
      <a:accent1>
        <a:srgbClr val="00558C"/>
      </a:accent1>
      <a:accent2>
        <a:srgbClr val="002B49"/>
      </a:accent2>
      <a:accent3>
        <a:srgbClr val="F9DABC"/>
      </a:accent3>
      <a:accent4>
        <a:srgbClr val="EFA967"/>
      </a:accent4>
      <a:accent5>
        <a:srgbClr val="D57800"/>
      </a:accent5>
      <a:accent6>
        <a:srgbClr val="B7312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 dT="2022-08-16T15:23:04.15" personId="{482F216F-D6BD-44DF-BE3E-6AC8C689B287}" id="{BD9D3C0F-76DA-4E5B-8528-41BA79783A01}">
    <text>Column J will automatically populate the student's ID number if the student's attendance in Column G is marked as Y. This example spreadsheet includes records for meetings that were scheduled and then canceled or missed, which might be useful for coaches to track as well.</text>
  </threadedComment>
  <threadedComment ref="K1" dT="2022-08-16T15:23:23.58" personId="{482F216F-D6BD-44DF-BE3E-6AC8C689B287}" id="{BB118CB4-68FC-48C3-AA31-61B2370139BB}">
    <text>The formula in this column is intended as a "helper" for the formulas in the Student Data tab.</text>
  </threadedComment>
</ThreadedComments>
</file>

<file path=xl/threadedComments/threadedComment2.xml><?xml version="1.0" encoding="utf-8"?>
<ThreadedComments xmlns="http://schemas.microsoft.com/office/spreadsheetml/2018/threadedcomments" xmlns:x="http://schemas.openxmlformats.org/spreadsheetml/2006/main">
  <threadedComment ref="H1" dT="2022-08-16T15:24:43.42" personId="{482F216F-D6BD-44DF-BE3E-6AC8C689B287}" id="{5B6CBE36-9065-4093-8ADB-268CB323EAC2}">
    <text>This column pulls information from the Coaching Session Data tab to autopopulate the number of coaching sessions each student attended each month.</text>
  </threadedComment>
  <threadedComment ref="I1" dT="2022-08-16T15:28:24.57" personId="{482F216F-D6BD-44DF-BE3E-6AC8C689B287}" id="{CE5E8F3B-169E-4BEA-B306-27CC35D4A200}">
    <text>Coaches/advisers manually input the number of coaching sessions required per month. If the program uses a triage approach, the expectations may vary by student.</text>
  </threadedComment>
  <threadedComment ref="J1" dT="2022-08-16T15:28:46.17" personId="{482F216F-D6BD-44DF-BE3E-6AC8C689B287}" id="{E6D3856E-C6B6-4276-AD7A-2F07A135B225}">
    <text>This column's formula compares the number of coaching sessions the student attended with the number the student was required to attend in order to receive an incentive. Students who met their monthly requirement are marked 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1BCED-CAAC-442B-9BBF-A11FC7A602BB}">
  <sheetPr>
    <tabColor rgb="FF92D050"/>
  </sheetPr>
  <dimension ref="A1:U34"/>
  <sheetViews>
    <sheetView tabSelected="1" zoomScale="205" zoomScaleNormal="205" workbookViewId="0">
      <selection activeCell="L2" sqref="L2"/>
    </sheetView>
  </sheetViews>
  <sheetFormatPr defaultColWidth="8.84375" defaultRowHeight="14.6"/>
  <sheetData>
    <row r="1" spans="1:21" ht="30">
      <c r="A1" s="60" t="s">
        <v>77</v>
      </c>
      <c r="B1" s="60"/>
      <c r="C1" s="60"/>
      <c r="D1" s="60"/>
      <c r="E1" s="60"/>
      <c r="F1" s="60"/>
      <c r="G1" s="60"/>
      <c r="H1" s="60"/>
      <c r="I1" s="60"/>
      <c r="J1" s="60"/>
      <c r="K1" s="55" t="s">
        <v>81</v>
      </c>
    </row>
    <row r="2" spans="1:21" ht="51.75" customHeight="1">
      <c r="A2" s="61" t="s">
        <v>78</v>
      </c>
      <c r="B2" s="61"/>
      <c r="C2" s="61"/>
      <c r="D2" s="61"/>
      <c r="E2" s="61"/>
      <c r="F2" s="61"/>
      <c r="G2" s="61"/>
      <c r="H2" s="61"/>
      <c r="I2" s="61"/>
      <c r="J2" s="61"/>
      <c r="K2" s="56"/>
    </row>
    <row r="3" spans="1:21" ht="30">
      <c r="A3" s="62" t="s">
        <v>79</v>
      </c>
      <c r="B3" s="62"/>
      <c r="C3" s="62"/>
      <c r="D3" s="62"/>
      <c r="E3" s="62"/>
      <c r="F3" s="62"/>
      <c r="G3" s="62"/>
      <c r="H3" s="62"/>
      <c r="I3" s="62"/>
      <c r="J3" s="62"/>
      <c r="K3" s="56"/>
    </row>
    <row r="6" spans="1:21" ht="15" customHeight="1">
      <c r="A6" s="58" t="s">
        <v>73</v>
      </c>
      <c r="B6" s="58"/>
      <c r="C6" s="58"/>
      <c r="D6" s="58"/>
      <c r="E6" s="58"/>
      <c r="F6" s="58"/>
      <c r="G6" s="58"/>
      <c r="H6" s="58"/>
      <c r="I6" s="58"/>
      <c r="J6" s="58"/>
      <c r="L6" s="58" t="s">
        <v>74</v>
      </c>
      <c r="M6" s="58"/>
      <c r="N6" s="58"/>
      <c r="O6" s="58"/>
      <c r="P6" s="58"/>
      <c r="Q6" s="58"/>
      <c r="R6" s="58"/>
      <c r="S6" s="58"/>
      <c r="T6" s="58"/>
      <c r="U6" s="58"/>
    </row>
    <row r="7" spans="1:21">
      <c r="A7" s="58"/>
      <c r="B7" s="58"/>
      <c r="C7" s="58"/>
      <c r="D7" s="58"/>
      <c r="E7" s="58"/>
      <c r="F7" s="58"/>
      <c r="G7" s="58"/>
      <c r="H7" s="58"/>
      <c r="I7" s="58"/>
      <c r="J7" s="58"/>
      <c r="L7" s="58"/>
      <c r="M7" s="58"/>
      <c r="N7" s="58"/>
      <c r="O7" s="58"/>
      <c r="P7" s="58"/>
      <c r="Q7" s="58"/>
      <c r="R7" s="58"/>
      <c r="S7" s="58"/>
      <c r="T7" s="58"/>
      <c r="U7" s="58"/>
    </row>
    <row r="8" spans="1:21">
      <c r="A8" s="58"/>
      <c r="B8" s="58"/>
      <c r="C8" s="58"/>
      <c r="D8" s="58"/>
      <c r="E8" s="58"/>
      <c r="F8" s="58"/>
      <c r="G8" s="58"/>
      <c r="H8" s="58"/>
      <c r="I8" s="58"/>
      <c r="J8" s="58"/>
      <c r="L8" s="58"/>
      <c r="M8" s="58"/>
      <c r="N8" s="58"/>
      <c r="O8" s="58"/>
      <c r="P8" s="58"/>
      <c r="Q8" s="58"/>
      <c r="R8" s="58"/>
      <c r="S8" s="58"/>
      <c r="T8" s="58"/>
      <c r="U8" s="58"/>
    </row>
    <row r="9" spans="1:21">
      <c r="A9" s="58"/>
      <c r="B9" s="58"/>
      <c r="C9" s="58"/>
      <c r="D9" s="58"/>
      <c r="E9" s="58"/>
      <c r="F9" s="58"/>
      <c r="G9" s="58"/>
      <c r="H9" s="58"/>
      <c r="I9" s="58"/>
      <c r="J9" s="58"/>
      <c r="L9" s="58"/>
      <c r="M9" s="58"/>
      <c r="N9" s="58"/>
      <c r="O9" s="58"/>
      <c r="P9" s="58"/>
      <c r="Q9" s="58"/>
      <c r="R9" s="58"/>
      <c r="S9" s="58"/>
      <c r="T9" s="58"/>
      <c r="U9" s="58"/>
    </row>
    <row r="10" spans="1:21">
      <c r="A10" s="58"/>
      <c r="B10" s="58"/>
      <c r="C10" s="58"/>
      <c r="D10" s="58"/>
      <c r="E10" s="58"/>
      <c r="F10" s="58"/>
      <c r="G10" s="58"/>
      <c r="H10" s="58"/>
      <c r="I10" s="58"/>
      <c r="J10" s="58"/>
      <c r="L10" s="53"/>
      <c r="M10" s="53"/>
      <c r="N10" s="53"/>
      <c r="O10" s="53"/>
      <c r="P10" s="53"/>
      <c r="Q10" s="53"/>
      <c r="R10" s="53"/>
      <c r="S10" s="53"/>
      <c r="T10" s="53"/>
      <c r="U10" s="53"/>
    </row>
    <row r="11" spans="1:21">
      <c r="A11" s="58"/>
      <c r="B11" s="58"/>
      <c r="C11" s="58"/>
      <c r="D11" s="58"/>
      <c r="E11" s="58"/>
      <c r="F11" s="58"/>
      <c r="G11" s="58"/>
      <c r="H11" s="58"/>
      <c r="I11" s="58"/>
      <c r="J11" s="58"/>
      <c r="L11" s="58" t="s">
        <v>75</v>
      </c>
      <c r="M11" s="58"/>
      <c r="N11" s="58"/>
      <c r="O11" s="58"/>
      <c r="P11" s="58"/>
      <c r="Q11" s="58"/>
      <c r="R11" s="58"/>
      <c r="S11" s="58"/>
      <c r="T11" s="58"/>
      <c r="U11" s="58"/>
    </row>
    <row r="12" spans="1:21" ht="15" customHeight="1">
      <c r="A12" s="58"/>
      <c r="B12" s="58"/>
      <c r="C12" s="58"/>
      <c r="D12" s="58"/>
      <c r="E12" s="58"/>
      <c r="F12" s="58"/>
      <c r="G12" s="58"/>
      <c r="H12" s="58"/>
      <c r="I12" s="58"/>
      <c r="J12" s="58"/>
      <c r="L12" s="58"/>
      <c r="M12" s="58"/>
      <c r="N12" s="58"/>
      <c r="O12" s="58"/>
      <c r="P12" s="58"/>
      <c r="Q12" s="58"/>
      <c r="R12" s="58"/>
      <c r="S12" s="58"/>
      <c r="T12" s="58"/>
      <c r="U12" s="58"/>
    </row>
    <row r="13" spans="1:21">
      <c r="A13" s="58"/>
      <c r="B13" s="58"/>
      <c r="C13" s="58"/>
      <c r="D13" s="58"/>
      <c r="E13" s="58"/>
      <c r="F13" s="58"/>
      <c r="G13" s="58"/>
      <c r="H13" s="58"/>
      <c r="I13" s="58"/>
      <c r="J13" s="58"/>
      <c r="L13" s="58"/>
      <c r="M13" s="58"/>
      <c r="N13" s="58"/>
      <c r="O13" s="58"/>
      <c r="P13" s="58"/>
      <c r="Q13" s="58"/>
      <c r="R13" s="58"/>
      <c r="S13" s="58"/>
      <c r="T13" s="58"/>
      <c r="U13" s="58"/>
    </row>
    <row r="14" spans="1:21">
      <c r="A14" s="58"/>
      <c r="B14" s="58"/>
      <c r="C14" s="58"/>
      <c r="D14" s="58"/>
      <c r="E14" s="58"/>
      <c r="F14" s="58"/>
      <c r="G14" s="58"/>
      <c r="H14" s="58"/>
      <c r="I14" s="58"/>
      <c r="J14" s="58"/>
      <c r="L14" s="58"/>
      <c r="M14" s="58"/>
      <c r="N14" s="58"/>
      <c r="O14" s="58"/>
      <c r="P14" s="58"/>
      <c r="Q14" s="58"/>
      <c r="R14" s="58"/>
      <c r="S14" s="58"/>
      <c r="T14" s="58"/>
      <c r="U14" s="58"/>
    </row>
    <row r="15" spans="1:21">
      <c r="A15" s="58"/>
      <c r="B15" s="58"/>
      <c r="C15" s="58"/>
      <c r="D15" s="58"/>
      <c r="E15" s="58"/>
      <c r="F15" s="58"/>
      <c r="G15" s="58"/>
      <c r="H15" s="58"/>
      <c r="I15" s="58"/>
      <c r="J15" s="58"/>
      <c r="L15" s="58"/>
      <c r="M15" s="58"/>
      <c r="N15" s="58"/>
      <c r="O15" s="58"/>
      <c r="P15" s="58"/>
      <c r="Q15" s="58"/>
      <c r="R15" s="58"/>
      <c r="S15" s="58"/>
      <c r="T15" s="58"/>
      <c r="U15" s="58"/>
    </row>
    <row r="16" spans="1:21" ht="33" customHeight="1">
      <c r="A16" s="58"/>
      <c r="B16" s="58"/>
      <c r="C16" s="58"/>
      <c r="D16" s="58"/>
      <c r="E16" s="58"/>
      <c r="F16" s="58"/>
      <c r="G16" s="58"/>
      <c r="H16" s="58"/>
      <c r="I16" s="58"/>
      <c r="J16" s="58"/>
      <c r="L16" s="58"/>
      <c r="M16" s="58"/>
      <c r="N16" s="58"/>
      <c r="O16" s="58"/>
      <c r="P16" s="58"/>
      <c r="Q16" s="58"/>
      <c r="R16" s="58"/>
      <c r="S16" s="58"/>
      <c r="T16" s="58"/>
      <c r="U16" s="58"/>
    </row>
    <row r="17" spans="1:21">
      <c r="A17" s="58"/>
      <c r="B17" s="58"/>
      <c r="C17" s="58"/>
      <c r="D17" s="58"/>
      <c r="E17" s="58"/>
      <c r="F17" s="58"/>
      <c r="G17" s="58"/>
      <c r="H17" s="58"/>
      <c r="I17" s="58"/>
      <c r="J17" s="58"/>
      <c r="L17" s="54"/>
      <c r="M17" s="54"/>
      <c r="N17" s="54"/>
      <c r="O17" s="54"/>
      <c r="P17" s="54"/>
      <c r="Q17" s="54"/>
      <c r="R17" s="54"/>
      <c r="S17" s="54"/>
      <c r="T17" s="54"/>
      <c r="U17" s="54"/>
    </row>
    <row r="18" spans="1:21">
      <c r="A18" s="58"/>
      <c r="B18" s="58"/>
      <c r="C18" s="58"/>
      <c r="D18" s="58"/>
      <c r="E18" s="58"/>
      <c r="F18" s="58"/>
      <c r="G18" s="58"/>
      <c r="H18" s="58"/>
      <c r="I18" s="58"/>
      <c r="J18" s="58"/>
      <c r="L18" s="58" t="s">
        <v>76</v>
      </c>
      <c r="M18" s="59"/>
      <c r="N18" s="59"/>
      <c r="O18" s="59"/>
      <c r="P18" s="59"/>
      <c r="Q18" s="59"/>
      <c r="R18" s="59"/>
      <c r="S18" s="59"/>
      <c r="T18" s="59"/>
      <c r="U18" s="59"/>
    </row>
    <row r="19" spans="1:21">
      <c r="A19" s="58"/>
      <c r="B19" s="58"/>
      <c r="C19" s="58"/>
      <c r="D19" s="58"/>
      <c r="E19" s="58"/>
      <c r="F19" s="58"/>
      <c r="G19" s="58"/>
      <c r="H19" s="58"/>
      <c r="I19" s="58"/>
      <c r="J19" s="58"/>
      <c r="L19" s="59"/>
      <c r="M19" s="59"/>
      <c r="N19" s="59"/>
      <c r="O19" s="59"/>
      <c r="P19" s="59"/>
      <c r="Q19" s="59"/>
      <c r="R19" s="59"/>
      <c r="S19" s="59"/>
      <c r="T19" s="59"/>
      <c r="U19" s="59"/>
    </row>
    <row r="20" spans="1:21">
      <c r="A20" s="58"/>
      <c r="B20" s="58"/>
      <c r="C20" s="58"/>
      <c r="D20" s="58"/>
      <c r="E20" s="58"/>
      <c r="F20" s="58"/>
      <c r="G20" s="58"/>
      <c r="H20" s="58"/>
      <c r="I20" s="58"/>
      <c r="J20" s="58"/>
      <c r="L20" s="59"/>
      <c r="M20" s="59"/>
      <c r="N20" s="59"/>
      <c r="O20" s="59"/>
      <c r="P20" s="59"/>
      <c r="Q20" s="59"/>
      <c r="R20" s="59"/>
      <c r="S20" s="59"/>
      <c r="T20" s="59"/>
      <c r="U20" s="59"/>
    </row>
    <row r="21" spans="1:21">
      <c r="A21" s="58"/>
      <c r="B21" s="58"/>
      <c r="C21" s="58"/>
      <c r="D21" s="58"/>
      <c r="E21" s="58"/>
      <c r="F21" s="58"/>
      <c r="G21" s="58"/>
      <c r="H21" s="58"/>
      <c r="I21" s="58"/>
      <c r="J21" s="58"/>
      <c r="L21" s="59"/>
      <c r="M21" s="59"/>
      <c r="N21" s="59"/>
      <c r="O21" s="59"/>
      <c r="P21" s="59"/>
      <c r="Q21" s="59"/>
      <c r="R21" s="59"/>
      <c r="S21" s="59"/>
      <c r="T21" s="59"/>
      <c r="U21" s="59"/>
    </row>
    <row r="22" spans="1:21">
      <c r="A22" s="58"/>
      <c r="B22" s="58"/>
      <c r="C22" s="58"/>
      <c r="D22" s="58"/>
      <c r="E22" s="58"/>
      <c r="F22" s="58"/>
      <c r="G22" s="58"/>
      <c r="H22" s="58"/>
      <c r="I22" s="58"/>
      <c r="J22" s="58"/>
      <c r="L22" s="59"/>
      <c r="M22" s="59"/>
      <c r="N22" s="59"/>
      <c r="O22" s="59"/>
      <c r="P22" s="59"/>
      <c r="Q22" s="59"/>
      <c r="R22" s="59"/>
      <c r="S22" s="59"/>
      <c r="T22" s="59"/>
      <c r="U22" s="59"/>
    </row>
    <row r="23" spans="1:21">
      <c r="A23" s="58"/>
      <c r="B23" s="58"/>
      <c r="C23" s="58"/>
      <c r="D23" s="58"/>
      <c r="E23" s="58"/>
      <c r="F23" s="58"/>
      <c r="G23" s="58"/>
      <c r="H23" s="58"/>
      <c r="I23" s="58"/>
      <c r="J23" s="58"/>
    </row>
    <row r="24" spans="1:21">
      <c r="A24" s="58"/>
      <c r="B24" s="58"/>
      <c r="C24" s="58"/>
      <c r="D24" s="58"/>
      <c r="E24" s="58"/>
      <c r="F24" s="58"/>
      <c r="G24" s="58"/>
      <c r="H24" s="58"/>
      <c r="I24" s="58"/>
      <c r="J24" s="58"/>
    </row>
    <row r="25" spans="1:21">
      <c r="A25" s="58"/>
      <c r="B25" s="58"/>
      <c r="C25" s="58"/>
      <c r="D25" s="58"/>
      <c r="E25" s="58"/>
      <c r="F25" s="58"/>
      <c r="G25" s="58"/>
      <c r="H25" s="58"/>
      <c r="I25" s="58"/>
      <c r="J25" s="58"/>
    </row>
    <row r="26" spans="1:21">
      <c r="A26" s="58"/>
      <c r="B26" s="58"/>
      <c r="C26" s="58"/>
      <c r="D26" s="58"/>
      <c r="E26" s="58"/>
      <c r="F26" s="58"/>
      <c r="G26" s="58"/>
      <c r="H26" s="58"/>
      <c r="I26" s="58"/>
      <c r="J26" s="58"/>
    </row>
    <row r="27" spans="1:21">
      <c r="A27" s="58"/>
      <c r="B27" s="58"/>
      <c r="C27" s="58"/>
      <c r="D27" s="58"/>
      <c r="E27" s="58"/>
      <c r="F27" s="58"/>
      <c r="G27" s="58"/>
      <c r="H27" s="58"/>
      <c r="I27" s="58"/>
      <c r="J27" s="58"/>
    </row>
    <row r="28" spans="1:21">
      <c r="A28" s="58"/>
      <c r="B28" s="58"/>
      <c r="C28" s="58"/>
      <c r="D28" s="58"/>
      <c r="E28" s="58"/>
      <c r="F28" s="58"/>
      <c r="G28" s="58"/>
      <c r="H28" s="58"/>
      <c r="I28" s="58"/>
      <c r="J28" s="58"/>
    </row>
    <row r="29" spans="1:21">
      <c r="A29" s="58"/>
      <c r="B29" s="58"/>
      <c r="C29" s="58"/>
      <c r="D29" s="58"/>
      <c r="E29" s="58"/>
      <c r="F29" s="58"/>
      <c r="G29" s="58"/>
      <c r="H29" s="58"/>
      <c r="I29" s="58"/>
      <c r="J29" s="58"/>
    </row>
    <row r="30" spans="1:21">
      <c r="A30" s="58"/>
      <c r="B30" s="58"/>
      <c r="C30" s="58"/>
      <c r="D30" s="58"/>
      <c r="E30" s="58"/>
      <c r="F30" s="58"/>
      <c r="G30" s="58"/>
      <c r="H30" s="58"/>
      <c r="I30" s="58"/>
      <c r="J30" s="58"/>
    </row>
    <row r="31" spans="1:21">
      <c r="A31" s="58"/>
      <c r="B31" s="58"/>
      <c r="C31" s="58"/>
      <c r="D31" s="58"/>
      <c r="E31" s="58"/>
      <c r="F31" s="58"/>
      <c r="G31" s="58"/>
      <c r="H31" s="58"/>
      <c r="I31" s="58"/>
      <c r="J31" s="58"/>
    </row>
    <row r="32" spans="1:21">
      <c r="A32" s="58"/>
      <c r="B32" s="58"/>
      <c r="C32" s="58"/>
      <c r="D32" s="58"/>
      <c r="E32" s="58"/>
      <c r="F32" s="58"/>
      <c r="G32" s="58"/>
      <c r="H32" s="58"/>
      <c r="I32" s="58"/>
      <c r="J32" s="58"/>
    </row>
    <row r="33" spans="1:10">
      <c r="A33" s="58"/>
      <c r="B33" s="58"/>
      <c r="C33" s="58"/>
      <c r="D33" s="58"/>
      <c r="E33" s="58"/>
      <c r="F33" s="58"/>
      <c r="G33" s="58"/>
      <c r="H33" s="58"/>
      <c r="I33" s="58"/>
      <c r="J33" s="58"/>
    </row>
    <row r="34" spans="1:10" ht="19.75">
      <c r="J34" s="57" t="s">
        <v>80</v>
      </c>
    </row>
  </sheetData>
  <mergeCells count="7">
    <mergeCell ref="L18:U22"/>
    <mergeCell ref="L6:U9"/>
    <mergeCell ref="L11:U16"/>
    <mergeCell ref="A6:J33"/>
    <mergeCell ref="A1:J1"/>
    <mergeCell ref="A2:J2"/>
    <mergeCell ref="A3:J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opLeftCell="E1" zoomScale="80" zoomScaleNormal="80" workbookViewId="0">
      <selection activeCell="K1" sqref="K1"/>
    </sheetView>
  </sheetViews>
  <sheetFormatPr defaultColWidth="8.84375" defaultRowHeight="14.6"/>
  <cols>
    <col min="1" max="1" width="15.3828125" bestFit="1" customWidth="1"/>
    <col min="2" max="2" width="14.69140625" customWidth="1"/>
    <col min="3" max="3" width="18" bestFit="1" customWidth="1"/>
    <col min="4" max="4" width="14.69140625" customWidth="1"/>
    <col min="5" max="5" width="18.3046875" bestFit="1" customWidth="1"/>
    <col min="6" max="6" width="18.3046875" customWidth="1"/>
    <col min="7" max="7" width="14.69140625" customWidth="1"/>
    <col min="8" max="8" width="22.3828125" customWidth="1"/>
    <col min="9" max="9" width="26.15234375" bestFit="1" customWidth="1"/>
    <col min="10" max="11" width="14.69140625" customWidth="1"/>
  </cols>
  <sheetData>
    <row r="1" spans="1:11">
      <c r="A1" s="2" t="s">
        <v>0</v>
      </c>
      <c r="B1" s="2" t="s">
        <v>1</v>
      </c>
      <c r="C1" s="2" t="s">
        <v>2</v>
      </c>
      <c r="D1" s="2" t="s">
        <v>3</v>
      </c>
      <c r="E1" s="2" t="s">
        <v>4</v>
      </c>
      <c r="F1" s="2" t="s">
        <v>5</v>
      </c>
      <c r="G1" s="2" t="s">
        <v>6</v>
      </c>
      <c r="H1" s="2" t="s">
        <v>7</v>
      </c>
      <c r="I1" s="2" t="s">
        <v>8</v>
      </c>
      <c r="J1" s="7" t="s">
        <v>9</v>
      </c>
      <c r="K1" s="9" t="s">
        <v>10</v>
      </c>
    </row>
    <row r="2" spans="1:11">
      <c r="A2">
        <v>1</v>
      </c>
      <c r="B2" s="1">
        <v>43711</v>
      </c>
      <c r="C2" t="s">
        <v>11</v>
      </c>
      <c r="D2">
        <v>11111</v>
      </c>
      <c r="E2" t="s">
        <v>12</v>
      </c>
      <c r="F2" t="s">
        <v>13</v>
      </c>
      <c r="G2" t="s">
        <v>14</v>
      </c>
      <c r="H2" t="s">
        <v>15</v>
      </c>
      <c r="I2" t="s">
        <v>16</v>
      </c>
      <c r="J2">
        <f t="shared" ref="J2:J49" si="0">IF(G2="Y",D2,"")</f>
        <v>11111</v>
      </c>
      <c r="K2">
        <f t="shared" ref="K2:K49" si="1">MONTH(B2)</f>
        <v>9</v>
      </c>
    </row>
    <row r="3" spans="1:11">
      <c r="A3">
        <v>2</v>
      </c>
      <c r="B3" s="1">
        <v>43712</v>
      </c>
      <c r="C3" t="s">
        <v>11</v>
      </c>
      <c r="D3">
        <v>11111</v>
      </c>
      <c r="E3" t="s">
        <v>17</v>
      </c>
      <c r="F3" t="s">
        <v>13</v>
      </c>
      <c r="G3" t="s">
        <v>14</v>
      </c>
      <c r="H3" t="s">
        <v>18</v>
      </c>
      <c r="J3">
        <f t="shared" si="0"/>
        <v>11111</v>
      </c>
      <c r="K3">
        <f t="shared" si="1"/>
        <v>9</v>
      </c>
    </row>
    <row r="4" spans="1:11">
      <c r="A4">
        <v>3</v>
      </c>
      <c r="B4" s="1">
        <v>43713</v>
      </c>
      <c r="C4" t="s">
        <v>19</v>
      </c>
      <c r="D4">
        <v>33333</v>
      </c>
      <c r="E4" t="s">
        <v>12</v>
      </c>
      <c r="F4" t="s">
        <v>13</v>
      </c>
      <c r="G4" t="s">
        <v>14</v>
      </c>
      <c r="H4" t="s">
        <v>18</v>
      </c>
      <c r="I4" t="s">
        <v>20</v>
      </c>
      <c r="J4">
        <f t="shared" si="0"/>
        <v>33333</v>
      </c>
      <c r="K4">
        <f t="shared" si="1"/>
        <v>9</v>
      </c>
    </row>
    <row r="5" spans="1:11">
      <c r="A5">
        <v>4</v>
      </c>
      <c r="B5" s="1">
        <v>43714</v>
      </c>
      <c r="C5" t="s">
        <v>21</v>
      </c>
      <c r="D5">
        <v>44444</v>
      </c>
      <c r="E5" t="s">
        <v>12</v>
      </c>
      <c r="F5" t="s">
        <v>13</v>
      </c>
      <c r="G5" t="s">
        <v>14</v>
      </c>
      <c r="H5" t="s">
        <v>22</v>
      </c>
      <c r="I5" t="s">
        <v>23</v>
      </c>
      <c r="J5">
        <f t="shared" si="0"/>
        <v>44444</v>
      </c>
      <c r="K5">
        <f t="shared" si="1"/>
        <v>9</v>
      </c>
    </row>
    <row r="6" spans="1:11">
      <c r="A6">
        <v>5</v>
      </c>
      <c r="B6" s="1">
        <v>43715</v>
      </c>
      <c r="C6" t="s">
        <v>24</v>
      </c>
      <c r="D6">
        <v>55555</v>
      </c>
      <c r="E6" t="s">
        <v>17</v>
      </c>
      <c r="F6" t="s">
        <v>13</v>
      </c>
      <c r="G6" t="s">
        <v>14</v>
      </c>
      <c r="H6" t="s">
        <v>25</v>
      </c>
      <c r="J6">
        <f t="shared" si="0"/>
        <v>55555</v>
      </c>
      <c r="K6">
        <f t="shared" si="1"/>
        <v>9</v>
      </c>
    </row>
    <row r="7" spans="1:11">
      <c r="A7">
        <v>6</v>
      </c>
      <c r="B7" s="1">
        <v>43716</v>
      </c>
      <c r="C7" t="s">
        <v>26</v>
      </c>
      <c r="D7">
        <v>22222</v>
      </c>
      <c r="E7" t="s">
        <v>17</v>
      </c>
      <c r="F7" t="s">
        <v>13</v>
      </c>
      <c r="G7" t="s">
        <v>14</v>
      </c>
      <c r="H7" t="s">
        <v>18</v>
      </c>
      <c r="I7" t="s">
        <v>16</v>
      </c>
      <c r="J7">
        <f t="shared" si="0"/>
        <v>22222</v>
      </c>
      <c r="K7">
        <f t="shared" si="1"/>
        <v>9</v>
      </c>
    </row>
    <row r="8" spans="1:11">
      <c r="A8">
        <v>7</v>
      </c>
      <c r="B8" s="1">
        <v>43717</v>
      </c>
      <c r="C8" t="s">
        <v>21</v>
      </c>
      <c r="D8">
        <v>44444</v>
      </c>
      <c r="E8" t="s">
        <v>12</v>
      </c>
      <c r="F8" t="s">
        <v>13</v>
      </c>
      <c r="G8" t="s">
        <v>14</v>
      </c>
      <c r="H8" t="s">
        <v>18</v>
      </c>
      <c r="I8" t="s">
        <v>16</v>
      </c>
      <c r="J8">
        <f t="shared" si="0"/>
        <v>44444</v>
      </c>
      <c r="K8">
        <f t="shared" si="1"/>
        <v>9</v>
      </c>
    </row>
    <row r="9" spans="1:11">
      <c r="A9">
        <v>8</v>
      </c>
      <c r="B9" s="1">
        <v>43717</v>
      </c>
      <c r="C9" t="s">
        <v>21</v>
      </c>
      <c r="D9">
        <v>44444</v>
      </c>
      <c r="E9" t="s">
        <v>12</v>
      </c>
      <c r="F9" t="s">
        <v>13</v>
      </c>
      <c r="G9" t="s">
        <v>14</v>
      </c>
      <c r="H9" t="s">
        <v>18</v>
      </c>
      <c r="I9" t="s">
        <v>16</v>
      </c>
      <c r="J9">
        <f t="shared" si="0"/>
        <v>44444</v>
      </c>
      <c r="K9">
        <f t="shared" si="1"/>
        <v>9</v>
      </c>
    </row>
    <row r="10" spans="1:11">
      <c r="A10">
        <v>9</v>
      </c>
      <c r="B10" s="1">
        <v>43719</v>
      </c>
      <c r="C10" t="s">
        <v>19</v>
      </c>
      <c r="D10">
        <v>33333</v>
      </c>
      <c r="E10" t="s">
        <v>12</v>
      </c>
      <c r="F10" t="s">
        <v>13</v>
      </c>
      <c r="G10" t="s">
        <v>14</v>
      </c>
      <c r="H10" t="s">
        <v>25</v>
      </c>
      <c r="I10" t="s">
        <v>16</v>
      </c>
      <c r="J10">
        <f t="shared" si="0"/>
        <v>33333</v>
      </c>
      <c r="K10">
        <f t="shared" si="1"/>
        <v>9</v>
      </c>
    </row>
    <row r="11" spans="1:11">
      <c r="A11">
        <v>10</v>
      </c>
      <c r="B11" s="1">
        <v>43720</v>
      </c>
      <c r="C11" t="s">
        <v>11</v>
      </c>
      <c r="D11">
        <v>11111</v>
      </c>
      <c r="E11" t="s">
        <v>12</v>
      </c>
      <c r="F11" t="s">
        <v>13</v>
      </c>
      <c r="G11" t="s">
        <v>14</v>
      </c>
      <c r="H11" t="s">
        <v>18</v>
      </c>
      <c r="I11" t="s">
        <v>16</v>
      </c>
      <c r="J11">
        <f t="shared" si="0"/>
        <v>11111</v>
      </c>
      <c r="K11">
        <f t="shared" si="1"/>
        <v>9</v>
      </c>
    </row>
    <row r="12" spans="1:11">
      <c r="A12">
        <v>11</v>
      </c>
      <c r="B12" s="1">
        <v>43721</v>
      </c>
      <c r="C12" t="s">
        <v>24</v>
      </c>
      <c r="D12">
        <v>55555</v>
      </c>
      <c r="E12" t="s">
        <v>17</v>
      </c>
      <c r="F12" t="s">
        <v>13</v>
      </c>
      <c r="G12" t="s">
        <v>14</v>
      </c>
      <c r="H12" t="s">
        <v>18</v>
      </c>
      <c r="J12">
        <f t="shared" si="0"/>
        <v>55555</v>
      </c>
      <c r="K12">
        <f t="shared" si="1"/>
        <v>9</v>
      </c>
    </row>
    <row r="13" spans="1:11">
      <c r="A13">
        <v>12</v>
      </c>
      <c r="B13" s="1">
        <v>43722</v>
      </c>
      <c r="C13" t="s">
        <v>21</v>
      </c>
      <c r="D13">
        <v>44444</v>
      </c>
      <c r="E13" t="s">
        <v>12</v>
      </c>
      <c r="F13" t="s">
        <v>13</v>
      </c>
      <c r="G13" t="s">
        <v>14</v>
      </c>
      <c r="H13" t="s">
        <v>18</v>
      </c>
      <c r="J13">
        <f t="shared" si="0"/>
        <v>44444</v>
      </c>
      <c r="K13">
        <f t="shared" si="1"/>
        <v>9</v>
      </c>
    </row>
    <row r="14" spans="1:11">
      <c r="A14">
        <v>13</v>
      </c>
      <c r="B14" s="1">
        <v>43741</v>
      </c>
      <c r="C14" t="s">
        <v>11</v>
      </c>
      <c r="D14">
        <v>11111</v>
      </c>
      <c r="E14" t="s">
        <v>12</v>
      </c>
      <c r="F14" t="s">
        <v>13</v>
      </c>
      <c r="G14" t="s">
        <v>14</v>
      </c>
      <c r="H14" t="s">
        <v>15</v>
      </c>
      <c r="I14" t="s">
        <v>16</v>
      </c>
      <c r="J14">
        <f t="shared" si="0"/>
        <v>11111</v>
      </c>
      <c r="K14">
        <f t="shared" si="1"/>
        <v>10</v>
      </c>
    </row>
    <row r="15" spans="1:11">
      <c r="A15">
        <v>14</v>
      </c>
      <c r="B15" s="1">
        <v>43742</v>
      </c>
      <c r="C15" t="s">
        <v>26</v>
      </c>
      <c r="D15">
        <v>22222</v>
      </c>
      <c r="E15" t="s">
        <v>17</v>
      </c>
      <c r="F15" t="s">
        <v>13</v>
      </c>
      <c r="G15" t="s">
        <v>27</v>
      </c>
      <c r="H15" t="s">
        <v>18</v>
      </c>
      <c r="J15" t="str">
        <f t="shared" si="0"/>
        <v/>
      </c>
      <c r="K15">
        <f t="shared" si="1"/>
        <v>10</v>
      </c>
    </row>
    <row r="16" spans="1:11">
      <c r="A16">
        <v>15</v>
      </c>
      <c r="B16" s="1">
        <v>43742</v>
      </c>
      <c r="C16" t="s">
        <v>19</v>
      </c>
      <c r="D16">
        <v>33333</v>
      </c>
      <c r="E16" t="s">
        <v>12</v>
      </c>
      <c r="F16" t="s">
        <v>13</v>
      </c>
      <c r="G16" t="s">
        <v>14</v>
      </c>
      <c r="H16" t="s">
        <v>28</v>
      </c>
      <c r="I16" t="s">
        <v>20</v>
      </c>
      <c r="J16">
        <f t="shared" si="0"/>
        <v>33333</v>
      </c>
      <c r="K16">
        <f t="shared" si="1"/>
        <v>10</v>
      </c>
    </row>
    <row r="17" spans="1:11">
      <c r="A17">
        <v>16</v>
      </c>
      <c r="B17" s="1">
        <v>43745</v>
      </c>
      <c r="C17" t="s">
        <v>21</v>
      </c>
      <c r="D17">
        <v>44444</v>
      </c>
      <c r="E17" t="s">
        <v>12</v>
      </c>
      <c r="F17" t="s">
        <v>13</v>
      </c>
      <c r="G17" t="s">
        <v>14</v>
      </c>
      <c r="H17" t="s">
        <v>22</v>
      </c>
      <c r="I17" t="s">
        <v>23</v>
      </c>
      <c r="J17">
        <f t="shared" si="0"/>
        <v>44444</v>
      </c>
      <c r="K17">
        <f t="shared" si="1"/>
        <v>10</v>
      </c>
    </row>
    <row r="18" spans="1:11">
      <c r="A18">
        <v>17</v>
      </c>
      <c r="B18" s="1">
        <v>43746</v>
      </c>
      <c r="C18" t="s">
        <v>24</v>
      </c>
      <c r="D18">
        <v>55555</v>
      </c>
      <c r="E18" t="s">
        <v>17</v>
      </c>
      <c r="F18" t="s">
        <v>13</v>
      </c>
      <c r="G18" t="s">
        <v>27</v>
      </c>
      <c r="H18" t="s">
        <v>25</v>
      </c>
      <c r="J18" t="str">
        <f t="shared" si="0"/>
        <v/>
      </c>
      <c r="K18">
        <f t="shared" si="1"/>
        <v>10</v>
      </c>
    </row>
    <row r="19" spans="1:11">
      <c r="A19">
        <v>18</v>
      </c>
      <c r="B19" s="1">
        <v>43746</v>
      </c>
      <c r="C19" t="s">
        <v>26</v>
      </c>
      <c r="D19">
        <v>22222</v>
      </c>
      <c r="E19" t="s">
        <v>17</v>
      </c>
      <c r="F19" t="s">
        <v>13</v>
      </c>
      <c r="G19" t="s">
        <v>14</v>
      </c>
      <c r="H19" t="s">
        <v>18</v>
      </c>
      <c r="I19" t="s">
        <v>16</v>
      </c>
      <c r="J19">
        <f t="shared" si="0"/>
        <v>22222</v>
      </c>
      <c r="K19">
        <f t="shared" si="1"/>
        <v>10</v>
      </c>
    </row>
    <row r="20" spans="1:11">
      <c r="A20">
        <v>19</v>
      </c>
      <c r="B20" s="1">
        <v>43747</v>
      </c>
      <c r="C20" t="s">
        <v>21</v>
      </c>
      <c r="D20">
        <v>44444</v>
      </c>
      <c r="E20" t="s">
        <v>12</v>
      </c>
      <c r="F20" t="s">
        <v>13</v>
      </c>
      <c r="G20" t="s">
        <v>14</v>
      </c>
      <c r="H20" t="s">
        <v>29</v>
      </c>
      <c r="I20" t="s">
        <v>30</v>
      </c>
      <c r="J20">
        <f t="shared" si="0"/>
        <v>44444</v>
      </c>
      <c r="K20">
        <f t="shared" si="1"/>
        <v>10</v>
      </c>
    </row>
    <row r="21" spans="1:11">
      <c r="A21">
        <v>20</v>
      </c>
      <c r="B21" s="1">
        <v>43748</v>
      </c>
      <c r="C21" t="s">
        <v>11</v>
      </c>
      <c r="D21">
        <v>11111</v>
      </c>
      <c r="E21" t="s">
        <v>12</v>
      </c>
      <c r="F21" t="s">
        <v>31</v>
      </c>
      <c r="G21" t="s">
        <v>27</v>
      </c>
      <c r="H21" t="s">
        <v>29</v>
      </c>
      <c r="J21" t="str">
        <f t="shared" si="0"/>
        <v/>
      </c>
      <c r="K21">
        <f t="shared" si="1"/>
        <v>10</v>
      </c>
    </row>
    <row r="22" spans="1:11">
      <c r="A22">
        <v>21</v>
      </c>
      <c r="B22" s="1">
        <v>43748</v>
      </c>
      <c r="C22" t="s">
        <v>19</v>
      </c>
      <c r="D22">
        <v>33333</v>
      </c>
      <c r="E22" t="s">
        <v>12</v>
      </c>
      <c r="F22" t="s">
        <v>13</v>
      </c>
      <c r="G22" t="s">
        <v>14</v>
      </c>
      <c r="H22" t="s">
        <v>25</v>
      </c>
      <c r="I22" t="s">
        <v>16</v>
      </c>
      <c r="J22">
        <f t="shared" si="0"/>
        <v>33333</v>
      </c>
      <c r="K22">
        <f t="shared" si="1"/>
        <v>10</v>
      </c>
    </row>
    <row r="23" spans="1:11">
      <c r="A23">
        <v>22</v>
      </c>
      <c r="B23" s="1">
        <v>43752</v>
      </c>
      <c r="C23" t="s">
        <v>11</v>
      </c>
      <c r="D23">
        <v>11111</v>
      </c>
      <c r="E23" t="s">
        <v>12</v>
      </c>
      <c r="F23" t="s">
        <v>13</v>
      </c>
      <c r="G23" t="s">
        <v>14</v>
      </c>
      <c r="H23" t="s">
        <v>29</v>
      </c>
      <c r="I23" t="s">
        <v>30</v>
      </c>
      <c r="J23">
        <f t="shared" si="0"/>
        <v>11111</v>
      </c>
      <c r="K23">
        <f t="shared" si="1"/>
        <v>10</v>
      </c>
    </row>
    <row r="24" spans="1:11">
      <c r="A24">
        <v>23</v>
      </c>
      <c r="B24" s="1">
        <v>43753</v>
      </c>
      <c r="C24" t="s">
        <v>24</v>
      </c>
      <c r="D24">
        <v>55555</v>
      </c>
      <c r="E24" t="s">
        <v>17</v>
      </c>
      <c r="F24" t="s">
        <v>13</v>
      </c>
      <c r="G24" t="s">
        <v>27</v>
      </c>
      <c r="H24" t="s">
        <v>28</v>
      </c>
      <c r="J24" t="str">
        <f t="shared" si="0"/>
        <v/>
      </c>
      <c r="K24">
        <f t="shared" si="1"/>
        <v>10</v>
      </c>
    </row>
    <row r="25" spans="1:11">
      <c r="A25">
        <v>24</v>
      </c>
      <c r="B25" s="1">
        <v>43754</v>
      </c>
      <c r="C25" t="s">
        <v>21</v>
      </c>
      <c r="D25">
        <v>44444</v>
      </c>
      <c r="E25" t="s">
        <v>12</v>
      </c>
      <c r="F25" t="s">
        <v>13</v>
      </c>
      <c r="G25" t="s">
        <v>14</v>
      </c>
      <c r="H25" t="s">
        <v>28</v>
      </c>
      <c r="J25">
        <f t="shared" si="0"/>
        <v>44444</v>
      </c>
      <c r="K25">
        <f t="shared" si="1"/>
        <v>10</v>
      </c>
    </row>
    <row r="26" spans="1:11">
      <c r="A26">
        <v>25</v>
      </c>
      <c r="B26" s="1">
        <v>43772</v>
      </c>
      <c r="C26" t="s">
        <v>11</v>
      </c>
      <c r="D26">
        <v>11111</v>
      </c>
      <c r="E26" t="s">
        <v>12</v>
      </c>
      <c r="F26" t="s">
        <v>13</v>
      </c>
      <c r="G26" t="s">
        <v>27</v>
      </c>
      <c r="H26" t="s">
        <v>29</v>
      </c>
      <c r="I26" t="s">
        <v>30</v>
      </c>
      <c r="J26" t="str">
        <f t="shared" si="0"/>
        <v/>
      </c>
      <c r="K26">
        <f t="shared" si="1"/>
        <v>11</v>
      </c>
    </row>
    <row r="27" spans="1:11">
      <c r="A27">
        <v>26</v>
      </c>
      <c r="B27" s="1">
        <v>43773</v>
      </c>
      <c r="C27" t="s">
        <v>11</v>
      </c>
      <c r="D27">
        <v>11111</v>
      </c>
      <c r="E27" t="s">
        <v>17</v>
      </c>
      <c r="F27" t="s">
        <v>13</v>
      </c>
      <c r="G27" t="s">
        <v>14</v>
      </c>
      <c r="H27" t="s">
        <v>29</v>
      </c>
      <c r="I27" t="s">
        <v>20</v>
      </c>
      <c r="J27">
        <f t="shared" si="0"/>
        <v>11111</v>
      </c>
      <c r="K27">
        <f t="shared" si="1"/>
        <v>11</v>
      </c>
    </row>
    <row r="28" spans="1:11">
      <c r="A28">
        <v>27</v>
      </c>
      <c r="B28" s="1">
        <v>43774</v>
      </c>
      <c r="C28" t="s">
        <v>19</v>
      </c>
      <c r="D28">
        <v>33333</v>
      </c>
      <c r="E28" t="s">
        <v>12</v>
      </c>
      <c r="F28" t="s">
        <v>13</v>
      </c>
      <c r="G28" t="s">
        <v>14</v>
      </c>
      <c r="H28" t="s">
        <v>29</v>
      </c>
      <c r="I28" t="s">
        <v>20</v>
      </c>
      <c r="J28">
        <f t="shared" si="0"/>
        <v>33333</v>
      </c>
      <c r="K28">
        <f t="shared" si="1"/>
        <v>11</v>
      </c>
    </row>
    <row r="29" spans="1:11">
      <c r="A29">
        <v>28</v>
      </c>
      <c r="B29" s="1">
        <v>43775</v>
      </c>
      <c r="C29" t="s">
        <v>21</v>
      </c>
      <c r="D29">
        <v>44444</v>
      </c>
      <c r="E29" t="s">
        <v>12</v>
      </c>
      <c r="F29" t="s">
        <v>13</v>
      </c>
      <c r="G29" t="s">
        <v>14</v>
      </c>
      <c r="H29" t="s">
        <v>22</v>
      </c>
      <c r="I29" t="s">
        <v>23</v>
      </c>
      <c r="J29">
        <f t="shared" si="0"/>
        <v>44444</v>
      </c>
      <c r="K29">
        <f t="shared" si="1"/>
        <v>11</v>
      </c>
    </row>
    <row r="30" spans="1:11">
      <c r="A30">
        <v>29</v>
      </c>
      <c r="B30" s="1">
        <v>43776</v>
      </c>
      <c r="C30" t="s">
        <v>24</v>
      </c>
      <c r="D30">
        <v>55555</v>
      </c>
      <c r="E30" t="s">
        <v>17</v>
      </c>
      <c r="F30" t="s">
        <v>13</v>
      </c>
      <c r="G30" t="s">
        <v>14</v>
      </c>
      <c r="H30" t="s">
        <v>25</v>
      </c>
      <c r="I30" t="s">
        <v>20</v>
      </c>
      <c r="J30">
        <f t="shared" si="0"/>
        <v>55555</v>
      </c>
      <c r="K30">
        <f t="shared" si="1"/>
        <v>11</v>
      </c>
    </row>
    <row r="31" spans="1:11">
      <c r="A31">
        <v>30</v>
      </c>
      <c r="B31" s="1">
        <v>43777</v>
      </c>
      <c r="C31" t="s">
        <v>26</v>
      </c>
      <c r="D31">
        <v>22222</v>
      </c>
      <c r="E31" t="s">
        <v>17</v>
      </c>
      <c r="F31" t="s">
        <v>13</v>
      </c>
      <c r="G31" t="s">
        <v>14</v>
      </c>
      <c r="H31" t="s">
        <v>25</v>
      </c>
      <c r="I31" t="s">
        <v>16</v>
      </c>
      <c r="J31">
        <f t="shared" si="0"/>
        <v>22222</v>
      </c>
      <c r="K31">
        <f t="shared" si="1"/>
        <v>11</v>
      </c>
    </row>
    <row r="32" spans="1:11">
      <c r="A32">
        <v>31</v>
      </c>
      <c r="B32" s="1">
        <v>43778</v>
      </c>
      <c r="C32" t="s">
        <v>21</v>
      </c>
      <c r="D32">
        <v>44444</v>
      </c>
      <c r="E32" t="s">
        <v>12</v>
      </c>
      <c r="F32" t="s">
        <v>13</v>
      </c>
      <c r="G32" t="s">
        <v>27</v>
      </c>
      <c r="H32" t="s">
        <v>25</v>
      </c>
      <c r="I32" t="s">
        <v>16</v>
      </c>
      <c r="J32" t="str">
        <f t="shared" si="0"/>
        <v/>
      </c>
      <c r="K32">
        <f t="shared" si="1"/>
        <v>11</v>
      </c>
    </row>
    <row r="33" spans="1:11">
      <c r="A33">
        <v>32</v>
      </c>
      <c r="B33" s="1">
        <v>43778</v>
      </c>
      <c r="C33" t="s">
        <v>21</v>
      </c>
      <c r="D33">
        <v>44444</v>
      </c>
      <c r="E33" t="s">
        <v>12</v>
      </c>
      <c r="F33" t="s">
        <v>13</v>
      </c>
      <c r="G33" t="s">
        <v>14</v>
      </c>
      <c r="H33" t="s">
        <v>25</v>
      </c>
      <c r="I33" t="s">
        <v>16</v>
      </c>
      <c r="J33">
        <f t="shared" si="0"/>
        <v>44444</v>
      </c>
      <c r="K33">
        <f t="shared" si="1"/>
        <v>11</v>
      </c>
    </row>
    <row r="34" spans="1:11">
      <c r="A34">
        <v>33</v>
      </c>
      <c r="B34" s="1">
        <v>43780</v>
      </c>
      <c r="C34" t="s">
        <v>19</v>
      </c>
      <c r="D34">
        <v>33333</v>
      </c>
      <c r="E34" t="s">
        <v>12</v>
      </c>
      <c r="F34" t="s">
        <v>13</v>
      </c>
      <c r="G34" t="s">
        <v>14</v>
      </c>
      <c r="H34" t="s">
        <v>25</v>
      </c>
      <c r="I34" t="s">
        <v>16</v>
      </c>
      <c r="J34">
        <f t="shared" si="0"/>
        <v>33333</v>
      </c>
      <c r="K34">
        <f t="shared" si="1"/>
        <v>11</v>
      </c>
    </row>
    <row r="35" spans="1:11">
      <c r="A35">
        <v>34</v>
      </c>
      <c r="B35" s="1">
        <v>43781</v>
      </c>
      <c r="C35" t="s">
        <v>11</v>
      </c>
      <c r="D35">
        <v>11111</v>
      </c>
      <c r="E35" t="s">
        <v>12</v>
      </c>
      <c r="F35" t="s">
        <v>13</v>
      </c>
      <c r="G35" t="s">
        <v>14</v>
      </c>
      <c r="H35" t="s">
        <v>29</v>
      </c>
      <c r="I35" t="s">
        <v>30</v>
      </c>
      <c r="J35">
        <f t="shared" si="0"/>
        <v>11111</v>
      </c>
      <c r="K35">
        <f t="shared" si="1"/>
        <v>11</v>
      </c>
    </row>
    <row r="36" spans="1:11">
      <c r="A36">
        <v>35</v>
      </c>
      <c r="B36" s="1">
        <v>43782</v>
      </c>
      <c r="C36" t="s">
        <v>24</v>
      </c>
      <c r="D36">
        <v>55555</v>
      </c>
      <c r="E36" t="s">
        <v>17</v>
      </c>
      <c r="F36" t="s">
        <v>13</v>
      </c>
      <c r="G36" t="s">
        <v>14</v>
      </c>
      <c r="H36" t="s">
        <v>29</v>
      </c>
      <c r="I36" t="s">
        <v>30</v>
      </c>
      <c r="J36">
        <f t="shared" si="0"/>
        <v>55555</v>
      </c>
      <c r="K36">
        <f t="shared" si="1"/>
        <v>11</v>
      </c>
    </row>
    <row r="37" spans="1:11">
      <c r="A37">
        <v>36</v>
      </c>
      <c r="B37" s="1">
        <v>43783</v>
      </c>
      <c r="C37" t="s">
        <v>21</v>
      </c>
      <c r="D37">
        <v>44444</v>
      </c>
      <c r="E37" t="s">
        <v>12</v>
      </c>
      <c r="F37" t="s">
        <v>13</v>
      </c>
      <c r="G37" t="s">
        <v>14</v>
      </c>
      <c r="H37" t="s">
        <v>29</v>
      </c>
      <c r="I37" t="s">
        <v>30</v>
      </c>
      <c r="J37">
        <f t="shared" si="0"/>
        <v>44444</v>
      </c>
      <c r="K37">
        <f t="shared" si="1"/>
        <v>11</v>
      </c>
    </row>
    <row r="38" spans="1:11">
      <c r="A38">
        <v>37</v>
      </c>
      <c r="B38" s="1">
        <v>43802</v>
      </c>
      <c r="C38" t="s">
        <v>11</v>
      </c>
      <c r="D38">
        <v>11111</v>
      </c>
      <c r="E38" t="s">
        <v>12</v>
      </c>
      <c r="F38" t="s">
        <v>13</v>
      </c>
      <c r="G38" t="s">
        <v>27</v>
      </c>
      <c r="H38" t="s">
        <v>29</v>
      </c>
      <c r="I38" t="s">
        <v>20</v>
      </c>
      <c r="J38" t="str">
        <f t="shared" si="0"/>
        <v/>
      </c>
      <c r="K38">
        <f t="shared" si="1"/>
        <v>12</v>
      </c>
    </row>
    <row r="39" spans="1:11">
      <c r="A39">
        <v>38</v>
      </c>
      <c r="B39" s="1">
        <v>43803</v>
      </c>
      <c r="C39" t="s">
        <v>11</v>
      </c>
      <c r="D39">
        <v>11111</v>
      </c>
      <c r="E39" t="s">
        <v>17</v>
      </c>
      <c r="F39" t="s">
        <v>13</v>
      </c>
      <c r="G39" t="s">
        <v>14</v>
      </c>
      <c r="H39" t="s">
        <v>29</v>
      </c>
      <c r="I39" t="s">
        <v>20</v>
      </c>
      <c r="J39">
        <f t="shared" si="0"/>
        <v>11111</v>
      </c>
      <c r="K39">
        <f t="shared" si="1"/>
        <v>12</v>
      </c>
    </row>
    <row r="40" spans="1:11">
      <c r="A40">
        <v>39</v>
      </c>
      <c r="B40" s="1">
        <v>43804</v>
      </c>
      <c r="C40" t="s">
        <v>19</v>
      </c>
      <c r="D40">
        <v>33333</v>
      </c>
      <c r="E40" t="s">
        <v>12</v>
      </c>
      <c r="F40" t="s">
        <v>13</v>
      </c>
      <c r="G40" t="s">
        <v>14</v>
      </c>
      <c r="H40" t="s">
        <v>29</v>
      </c>
      <c r="I40" t="s">
        <v>20</v>
      </c>
      <c r="J40">
        <f t="shared" si="0"/>
        <v>33333</v>
      </c>
      <c r="K40">
        <f t="shared" si="1"/>
        <v>12</v>
      </c>
    </row>
    <row r="41" spans="1:11">
      <c r="A41">
        <v>40</v>
      </c>
      <c r="B41" s="1">
        <v>43805</v>
      </c>
      <c r="C41" t="s">
        <v>21</v>
      </c>
      <c r="D41">
        <v>44444</v>
      </c>
      <c r="E41" t="s">
        <v>12</v>
      </c>
      <c r="F41" t="s">
        <v>13</v>
      </c>
      <c r="G41" t="s">
        <v>14</v>
      </c>
      <c r="H41" t="s">
        <v>29</v>
      </c>
      <c r="I41" t="s">
        <v>20</v>
      </c>
      <c r="J41">
        <f t="shared" si="0"/>
        <v>44444</v>
      </c>
      <c r="K41">
        <f t="shared" si="1"/>
        <v>12</v>
      </c>
    </row>
    <row r="42" spans="1:11">
      <c r="A42">
        <v>41</v>
      </c>
      <c r="B42" s="1">
        <v>43806</v>
      </c>
      <c r="C42" t="s">
        <v>24</v>
      </c>
      <c r="D42">
        <v>55555</v>
      </c>
      <c r="E42" t="s">
        <v>17</v>
      </c>
      <c r="F42" t="s">
        <v>13</v>
      </c>
      <c r="G42" t="s">
        <v>27</v>
      </c>
      <c r="H42" t="s">
        <v>29</v>
      </c>
      <c r="I42" t="s">
        <v>20</v>
      </c>
      <c r="J42" t="str">
        <f t="shared" si="0"/>
        <v/>
      </c>
      <c r="K42">
        <f t="shared" si="1"/>
        <v>12</v>
      </c>
    </row>
    <row r="43" spans="1:11">
      <c r="A43">
        <v>42</v>
      </c>
      <c r="B43" s="1">
        <v>43807</v>
      </c>
      <c r="C43" t="s">
        <v>26</v>
      </c>
      <c r="D43">
        <v>22222</v>
      </c>
      <c r="E43" t="s">
        <v>17</v>
      </c>
      <c r="F43" t="s">
        <v>13</v>
      </c>
      <c r="G43" t="s">
        <v>14</v>
      </c>
      <c r="H43" t="s">
        <v>29</v>
      </c>
      <c r="I43" t="s">
        <v>20</v>
      </c>
      <c r="J43">
        <f t="shared" si="0"/>
        <v>22222</v>
      </c>
      <c r="K43">
        <f t="shared" si="1"/>
        <v>12</v>
      </c>
    </row>
    <row r="44" spans="1:11">
      <c r="A44">
        <v>43</v>
      </c>
      <c r="B44" s="1">
        <v>43808</v>
      </c>
      <c r="C44" t="s">
        <v>21</v>
      </c>
      <c r="D44">
        <v>44444</v>
      </c>
      <c r="E44" t="s">
        <v>12</v>
      </c>
      <c r="F44" t="s">
        <v>13</v>
      </c>
      <c r="G44" t="s">
        <v>27</v>
      </c>
      <c r="H44" t="s">
        <v>29</v>
      </c>
      <c r="I44" t="s">
        <v>20</v>
      </c>
      <c r="J44" t="str">
        <f t="shared" si="0"/>
        <v/>
      </c>
      <c r="K44">
        <f t="shared" si="1"/>
        <v>12</v>
      </c>
    </row>
    <row r="45" spans="1:11">
      <c r="A45">
        <v>44</v>
      </c>
      <c r="B45" s="1">
        <v>43808</v>
      </c>
      <c r="C45" t="s">
        <v>21</v>
      </c>
      <c r="D45">
        <v>44444</v>
      </c>
      <c r="E45" t="s">
        <v>12</v>
      </c>
      <c r="F45" t="s">
        <v>13</v>
      </c>
      <c r="G45" t="s">
        <v>27</v>
      </c>
      <c r="H45" t="s">
        <v>29</v>
      </c>
      <c r="I45" t="s">
        <v>20</v>
      </c>
      <c r="J45" t="str">
        <f t="shared" si="0"/>
        <v/>
      </c>
      <c r="K45">
        <f t="shared" si="1"/>
        <v>12</v>
      </c>
    </row>
    <row r="46" spans="1:11">
      <c r="A46">
        <v>45</v>
      </c>
      <c r="B46" s="1">
        <v>43811</v>
      </c>
      <c r="C46" t="s">
        <v>19</v>
      </c>
      <c r="D46">
        <v>33333</v>
      </c>
      <c r="E46" t="s">
        <v>12</v>
      </c>
      <c r="F46" t="s">
        <v>13</v>
      </c>
      <c r="G46" t="s">
        <v>27</v>
      </c>
      <c r="H46" t="s">
        <v>28</v>
      </c>
      <c r="I46" t="s">
        <v>20</v>
      </c>
      <c r="J46" t="str">
        <f t="shared" si="0"/>
        <v/>
      </c>
      <c r="K46">
        <f t="shared" si="1"/>
        <v>12</v>
      </c>
    </row>
    <row r="47" spans="1:11">
      <c r="A47">
        <v>46</v>
      </c>
      <c r="B47" s="1">
        <v>43811</v>
      </c>
      <c r="C47" t="s">
        <v>11</v>
      </c>
      <c r="D47">
        <v>11111</v>
      </c>
      <c r="E47" t="s">
        <v>12</v>
      </c>
      <c r="F47" t="s">
        <v>13</v>
      </c>
      <c r="G47" t="s">
        <v>27</v>
      </c>
      <c r="H47" t="s">
        <v>28</v>
      </c>
      <c r="I47" t="s">
        <v>20</v>
      </c>
      <c r="J47" t="str">
        <f t="shared" si="0"/>
        <v/>
      </c>
      <c r="K47">
        <f t="shared" si="1"/>
        <v>12</v>
      </c>
    </row>
    <row r="48" spans="1:11">
      <c r="A48">
        <v>47</v>
      </c>
      <c r="B48" s="1">
        <v>43812</v>
      </c>
      <c r="C48" t="s">
        <v>26</v>
      </c>
      <c r="D48">
        <v>22222</v>
      </c>
      <c r="E48" t="s">
        <v>17</v>
      </c>
      <c r="F48" t="s">
        <v>13</v>
      </c>
      <c r="G48" t="s">
        <v>14</v>
      </c>
      <c r="H48" t="s">
        <v>28</v>
      </c>
      <c r="I48" t="s">
        <v>20</v>
      </c>
      <c r="J48">
        <f t="shared" si="0"/>
        <v>22222</v>
      </c>
      <c r="K48">
        <f t="shared" si="1"/>
        <v>12</v>
      </c>
    </row>
    <row r="49" spans="1:11">
      <c r="A49">
        <v>48</v>
      </c>
      <c r="B49" s="1">
        <v>43813</v>
      </c>
      <c r="C49" t="s">
        <v>21</v>
      </c>
      <c r="D49">
        <v>44444</v>
      </c>
      <c r="E49" t="s">
        <v>12</v>
      </c>
      <c r="F49" t="s">
        <v>13</v>
      </c>
      <c r="G49" t="s">
        <v>14</v>
      </c>
      <c r="H49" t="s">
        <v>28</v>
      </c>
      <c r="I49" t="s">
        <v>20</v>
      </c>
      <c r="J49">
        <f t="shared" si="0"/>
        <v>44444</v>
      </c>
      <c r="K49">
        <f t="shared" si="1"/>
        <v>12</v>
      </c>
    </row>
  </sheetData>
  <autoFilter ref="A1:K49" xr:uid="{00000000-0001-0000-0000-000000000000}">
    <sortState xmlns:xlrd2="http://schemas.microsoft.com/office/spreadsheetml/2017/richdata2" ref="A2:K49">
      <sortCondition ref="A1:A49"/>
    </sortState>
  </autoFilter>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CFF7-81AD-4E50-97F5-A3421FFD3392}">
  <dimension ref="A1:S11"/>
  <sheetViews>
    <sheetView topLeftCell="E1" zoomScaleNormal="100" workbookViewId="0">
      <selection activeCell="J1" sqref="J1"/>
    </sheetView>
  </sheetViews>
  <sheetFormatPr defaultColWidth="8.84375" defaultRowHeight="14.6"/>
  <cols>
    <col min="1" max="1" width="15.3828125" bestFit="1" customWidth="1"/>
    <col min="2" max="2" width="12.69140625" customWidth="1"/>
    <col min="3" max="3" width="17.3828125" bestFit="1" customWidth="1"/>
    <col min="4" max="4" width="12.69140625" customWidth="1"/>
    <col min="5" max="5" width="20.3046875" bestFit="1" customWidth="1"/>
    <col min="6" max="6" width="14.3828125" bestFit="1" customWidth="1"/>
    <col min="7" max="10" width="14.15234375" customWidth="1"/>
    <col min="11" max="12" width="17.3828125" customWidth="1"/>
    <col min="13" max="13" width="15.15234375" customWidth="1"/>
    <col min="14" max="15" width="17.3828125" customWidth="1"/>
    <col min="16" max="16" width="15.15234375" customWidth="1"/>
    <col min="17" max="18" width="17.3828125" customWidth="1"/>
    <col min="19" max="19" width="15.15234375" customWidth="1"/>
  </cols>
  <sheetData>
    <row r="1" spans="1:19" ht="43.75">
      <c r="A1" s="6" t="s">
        <v>2</v>
      </c>
      <c r="B1" s="6" t="s">
        <v>3</v>
      </c>
      <c r="C1" s="6" t="s">
        <v>32</v>
      </c>
      <c r="D1" s="6" t="s">
        <v>33</v>
      </c>
      <c r="E1" s="6" t="s">
        <v>34</v>
      </c>
      <c r="F1" s="6" t="s">
        <v>35</v>
      </c>
      <c r="G1" s="6" t="s">
        <v>36</v>
      </c>
      <c r="H1" s="8" t="s">
        <v>37</v>
      </c>
      <c r="I1" s="6" t="s">
        <v>38</v>
      </c>
      <c r="J1" s="8" t="s">
        <v>39</v>
      </c>
      <c r="K1" s="8" t="s">
        <v>40</v>
      </c>
      <c r="L1" s="6" t="s">
        <v>41</v>
      </c>
      <c r="M1" s="8" t="s">
        <v>42</v>
      </c>
      <c r="N1" s="8" t="s">
        <v>43</v>
      </c>
      <c r="O1" s="6" t="s">
        <v>44</v>
      </c>
      <c r="P1" s="8" t="s">
        <v>45</v>
      </c>
      <c r="Q1" s="8" t="s">
        <v>46</v>
      </c>
      <c r="R1" s="6" t="s">
        <v>47</v>
      </c>
      <c r="S1" s="8" t="s">
        <v>48</v>
      </c>
    </row>
    <row r="2" spans="1:19">
      <c r="A2" t="s">
        <v>24</v>
      </c>
      <c r="B2">
        <v>55555</v>
      </c>
      <c r="C2" t="s">
        <v>17</v>
      </c>
      <c r="D2" t="s">
        <v>49</v>
      </c>
      <c r="E2" t="s">
        <v>50</v>
      </c>
      <c r="F2" t="s">
        <v>51</v>
      </c>
      <c r="G2" t="s">
        <v>14</v>
      </c>
      <c r="H2">
        <f>COUNTIFS('Coaching Session Data'!J:J,B2,'Coaching Session Data'!K:K,9)</f>
        <v>2</v>
      </c>
      <c r="I2">
        <v>2</v>
      </c>
      <c r="J2" t="str">
        <f>IF(AND(H2&gt;=I2,G2="Y"),"Y","N")</f>
        <v>Y</v>
      </c>
      <c r="K2">
        <f>COUNTIFS('Coaching Session Data'!J:J,B2,'Coaching Session Data'!K:K,10)</f>
        <v>0</v>
      </c>
      <c r="L2">
        <v>2</v>
      </c>
      <c r="M2" t="str">
        <f>IF(AND(K2&gt;=L2,G2="Y"),"Y","N")</f>
        <v>N</v>
      </c>
      <c r="N2">
        <f>COUNTIFS('Coaching Session Data'!J:J,B2,'Coaching Session Data'!K:K,11)</f>
        <v>2</v>
      </c>
      <c r="O2">
        <v>2</v>
      </c>
      <c r="P2" t="str">
        <f>IF(AND(N2&gt;=O2,G2="Y"),"Y","N")</f>
        <v>Y</v>
      </c>
      <c r="Q2">
        <f>COUNTIFS('Coaching Session Data'!J:J,B2,'Coaching Session Data'!K:K,12)</f>
        <v>0</v>
      </c>
      <c r="R2">
        <v>2</v>
      </c>
      <c r="S2" t="str">
        <f>IF(AND(Q2&gt;=R2,G2="Y"),"Y","N")</f>
        <v>N</v>
      </c>
    </row>
    <row r="3" spans="1:19">
      <c r="A3" t="s">
        <v>26</v>
      </c>
      <c r="B3">
        <v>22222</v>
      </c>
      <c r="C3" t="s">
        <v>17</v>
      </c>
      <c r="D3" t="s">
        <v>49</v>
      </c>
      <c r="E3" t="s">
        <v>52</v>
      </c>
      <c r="F3" t="s">
        <v>53</v>
      </c>
      <c r="G3" t="s">
        <v>14</v>
      </c>
      <c r="H3">
        <f>COUNTIFS('Coaching Session Data'!J:J,B3,'Coaching Session Data'!K:K,9)</f>
        <v>1</v>
      </c>
      <c r="I3">
        <v>2</v>
      </c>
      <c r="J3" t="str">
        <f>IF(AND(H3&gt;=I3,G3="Y"),"Y","N")</f>
        <v>N</v>
      </c>
      <c r="K3">
        <f>COUNTIFS('Coaching Session Data'!J:J,B3,'Coaching Session Data'!K:K,10)</f>
        <v>1</v>
      </c>
      <c r="L3">
        <v>2</v>
      </c>
      <c r="M3" t="str">
        <f>IF(AND(K3&gt;=L3,G3="Y"),"Y","N")</f>
        <v>N</v>
      </c>
      <c r="N3">
        <f>COUNTIFS('Coaching Session Data'!J:J,B3,'Coaching Session Data'!K:K,11)</f>
        <v>1</v>
      </c>
      <c r="O3">
        <v>2</v>
      </c>
      <c r="P3" t="str">
        <f t="shared" ref="P3:P6" si="0">IF(AND(N3&gt;=O3,G3="Y"),"Y","N")</f>
        <v>N</v>
      </c>
      <c r="Q3">
        <f>COUNTIFS('Coaching Session Data'!J:J,B3,'Coaching Session Data'!K:K,12)</f>
        <v>2</v>
      </c>
      <c r="R3">
        <v>2</v>
      </c>
      <c r="S3" t="str">
        <f t="shared" ref="S3:S6" si="1">IF(AND(Q3&gt;=R3,G3="Y"),"Y","N")</f>
        <v>Y</v>
      </c>
    </row>
    <row r="4" spans="1:19">
      <c r="A4" t="s">
        <v>11</v>
      </c>
      <c r="B4">
        <v>11111</v>
      </c>
      <c r="C4" t="s">
        <v>12</v>
      </c>
      <c r="D4" t="s">
        <v>49</v>
      </c>
      <c r="E4" t="s">
        <v>54</v>
      </c>
      <c r="F4" t="s">
        <v>55</v>
      </c>
      <c r="G4" t="s">
        <v>14</v>
      </c>
      <c r="H4">
        <f>COUNTIFS('Coaching Session Data'!J:J,B4,'Coaching Session Data'!K:K,9)</f>
        <v>3</v>
      </c>
      <c r="I4">
        <v>2</v>
      </c>
      <c r="J4" t="str">
        <f>IF(AND(H4&gt;=I4,G4="Y"),"Y","N")</f>
        <v>Y</v>
      </c>
      <c r="K4">
        <f>COUNTIFS('Coaching Session Data'!J:J,B4,'Coaching Session Data'!K:K,10)</f>
        <v>2</v>
      </c>
      <c r="L4">
        <v>2</v>
      </c>
      <c r="M4" t="str">
        <f>IF(AND(K4&gt;=L4,G4="Y"),"Y","N")</f>
        <v>Y</v>
      </c>
      <c r="N4">
        <f>COUNTIFS('Coaching Session Data'!J:J,B4,'Coaching Session Data'!K:K,11)</f>
        <v>2</v>
      </c>
      <c r="O4">
        <v>2</v>
      </c>
      <c r="P4" t="str">
        <f t="shared" si="0"/>
        <v>Y</v>
      </c>
      <c r="Q4">
        <f>COUNTIFS('Coaching Session Data'!J:J,B4,'Coaching Session Data'!K:K,12)</f>
        <v>1</v>
      </c>
      <c r="R4">
        <v>2</v>
      </c>
      <c r="S4" t="str">
        <f t="shared" si="1"/>
        <v>N</v>
      </c>
    </row>
    <row r="5" spans="1:19">
      <c r="A5" t="s">
        <v>19</v>
      </c>
      <c r="B5">
        <v>33333</v>
      </c>
      <c r="C5" t="s">
        <v>12</v>
      </c>
      <c r="D5" t="s">
        <v>49</v>
      </c>
      <c r="E5" t="s">
        <v>56</v>
      </c>
      <c r="F5" t="s">
        <v>57</v>
      </c>
      <c r="G5" t="s">
        <v>14</v>
      </c>
      <c r="H5">
        <f>COUNTIFS('Coaching Session Data'!J:J,B5,'Coaching Session Data'!K:K,9)</f>
        <v>2</v>
      </c>
      <c r="I5">
        <v>2</v>
      </c>
      <c r="J5" t="str">
        <f>IF(AND(H5&gt;=I5,G5="Y"),"Y","N")</f>
        <v>Y</v>
      </c>
      <c r="K5">
        <f>COUNTIFS('Coaching Session Data'!J:J,B5,'Coaching Session Data'!K:K,10)</f>
        <v>2</v>
      </c>
      <c r="L5">
        <v>2</v>
      </c>
      <c r="M5" t="str">
        <f>IF(AND(K5&gt;=L5,G5="Y"),"Y","N")</f>
        <v>Y</v>
      </c>
      <c r="N5">
        <f>COUNTIFS('Coaching Session Data'!J:J,B5,'Coaching Session Data'!K:K,11)</f>
        <v>2</v>
      </c>
      <c r="O5">
        <v>2</v>
      </c>
      <c r="P5" t="str">
        <f t="shared" si="0"/>
        <v>Y</v>
      </c>
      <c r="Q5">
        <f>COUNTIFS('Coaching Session Data'!J:J,B5,'Coaching Session Data'!K:K,12)</f>
        <v>1</v>
      </c>
      <c r="R5">
        <v>2</v>
      </c>
      <c r="S5" t="str">
        <f t="shared" si="1"/>
        <v>N</v>
      </c>
    </row>
    <row r="6" spans="1:19">
      <c r="A6" t="s">
        <v>21</v>
      </c>
      <c r="B6">
        <v>44444</v>
      </c>
      <c r="C6" t="s">
        <v>12</v>
      </c>
      <c r="D6" t="s">
        <v>49</v>
      </c>
      <c r="E6" t="s">
        <v>58</v>
      </c>
      <c r="F6" t="s">
        <v>59</v>
      </c>
      <c r="G6" t="s">
        <v>14</v>
      </c>
      <c r="H6">
        <f>COUNTIFS('Coaching Session Data'!J:J,B6,'Coaching Session Data'!K:K,9)</f>
        <v>4</v>
      </c>
      <c r="I6">
        <v>2</v>
      </c>
      <c r="J6" t="str">
        <f>IF(AND(H6&gt;=I6,G6="Y"),"Y","N")</f>
        <v>Y</v>
      </c>
      <c r="K6">
        <f>COUNTIFS('Coaching Session Data'!J:J,B6,'Coaching Session Data'!K:K,10)</f>
        <v>3</v>
      </c>
      <c r="L6">
        <v>2</v>
      </c>
      <c r="M6" t="str">
        <f>IF(AND(K6&gt;=L6,G6="Y"),"Y","N")</f>
        <v>Y</v>
      </c>
      <c r="N6">
        <f>COUNTIFS('Coaching Session Data'!J:J,B6,'Coaching Session Data'!K:K,11)</f>
        <v>3</v>
      </c>
      <c r="O6">
        <v>2</v>
      </c>
      <c r="P6" t="str">
        <f t="shared" si="0"/>
        <v>Y</v>
      </c>
      <c r="Q6">
        <f>COUNTIFS('Coaching Session Data'!J:J,B6,'Coaching Session Data'!K:K,12)</f>
        <v>2</v>
      </c>
      <c r="R6">
        <v>2</v>
      </c>
      <c r="S6" t="str">
        <f t="shared" si="1"/>
        <v>Y</v>
      </c>
    </row>
    <row r="11" spans="1:19" ht="15.45">
      <c r="H11" s="52"/>
    </row>
  </sheetData>
  <autoFilter ref="A1:S6" xr:uid="{28F8CFF7-81AD-4E50-97F5-A3421FFD3392}"/>
  <phoneticPr fontId="3" type="noConversion"/>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6ED7E-4340-44B0-AF59-87023F756118}">
  <sheetPr>
    <tabColor rgb="FF00B0F0"/>
    <pageSetUpPr fitToPage="1"/>
  </sheetPr>
  <dimension ref="A1:L15"/>
  <sheetViews>
    <sheetView zoomScale="145" zoomScaleNormal="145" workbookViewId="0">
      <selection sqref="A1:L1"/>
    </sheetView>
  </sheetViews>
  <sheetFormatPr defaultColWidth="9.15234375" defaultRowHeight="14.15"/>
  <cols>
    <col min="1" max="1" width="1.69140625" style="5" customWidth="1"/>
    <col min="2" max="2" width="2.3828125" style="5" customWidth="1"/>
    <col min="3" max="3" width="1.69140625" style="4" customWidth="1"/>
    <col min="4" max="4" width="32" style="4" customWidth="1"/>
    <col min="5" max="12" width="10.3828125" style="4" customWidth="1"/>
    <col min="13" max="16384" width="9.15234375" style="4"/>
  </cols>
  <sheetData>
    <row r="1" spans="1:12" s="3" customFormat="1">
      <c r="A1" s="63" t="s">
        <v>60</v>
      </c>
      <c r="B1" s="64"/>
      <c r="C1" s="64"/>
      <c r="D1" s="64"/>
      <c r="E1" s="64"/>
      <c r="F1" s="64"/>
      <c r="G1" s="64"/>
      <c r="H1" s="64"/>
      <c r="I1" s="64"/>
      <c r="J1" s="64"/>
      <c r="K1" s="64"/>
      <c r="L1" s="65"/>
    </row>
    <row r="2" spans="1:12" ht="15" customHeight="1">
      <c r="A2" s="66" t="s">
        <v>49</v>
      </c>
      <c r="B2" s="67"/>
      <c r="C2" s="67"/>
      <c r="D2" s="67"/>
      <c r="E2" s="67"/>
      <c r="F2" s="67"/>
      <c r="G2" s="67"/>
      <c r="H2" s="67"/>
      <c r="I2" s="67"/>
      <c r="J2" s="67"/>
      <c r="K2" s="67"/>
      <c r="L2" s="68"/>
    </row>
    <row r="3" spans="1:12" ht="14.6" thickBot="1">
      <c r="A3" s="69" t="s">
        <v>61</v>
      </c>
      <c r="B3" s="70"/>
      <c r="C3" s="70"/>
      <c r="D3" s="70"/>
      <c r="E3" s="71" t="s">
        <v>62</v>
      </c>
      <c r="F3" s="72"/>
      <c r="G3" s="71" t="s">
        <v>63</v>
      </c>
      <c r="H3" s="72"/>
      <c r="I3" s="71" t="s">
        <v>64</v>
      </c>
      <c r="J3" s="73"/>
      <c r="K3" s="74" t="s">
        <v>65</v>
      </c>
      <c r="L3" s="73"/>
    </row>
    <row r="4" spans="1:12" ht="19.5" customHeight="1" thickBot="1">
      <c r="A4" s="51" t="s">
        <v>66</v>
      </c>
      <c r="B4" s="12"/>
      <c r="C4" s="12"/>
      <c r="D4" s="12"/>
      <c r="E4" s="78">
        <f>COUNTIF('Student Data'!G2:G6,"Y")</f>
        <v>5</v>
      </c>
      <c r="F4" s="78"/>
      <c r="G4" s="78">
        <f>COUNTIF('Student Data'!G2:G6,"Y")</f>
        <v>5</v>
      </c>
      <c r="H4" s="78"/>
      <c r="I4" s="75">
        <f>COUNTIF('Student Data'!G2:G6,"Y")</f>
        <v>5</v>
      </c>
      <c r="J4" s="79"/>
      <c r="K4" s="75">
        <f>COUNTIF('Student Data'!G2:G6,"Y")</f>
        <v>5</v>
      </c>
      <c r="L4" s="77"/>
    </row>
    <row r="5" spans="1:12" ht="16.3" thickBot="1">
      <c r="A5" s="13" t="s">
        <v>67</v>
      </c>
      <c r="B5" s="14"/>
      <c r="C5" s="14"/>
      <c r="D5" s="15"/>
      <c r="E5" s="80"/>
      <c r="F5" s="81"/>
      <c r="G5" s="81"/>
      <c r="H5" s="81"/>
      <c r="I5" s="81"/>
      <c r="J5" s="81"/>
      <c r="K5" s="81"/>
      <c r="L5" s="82"/>
    </row>
    <row r="6" spans="1:12" ht="18" customHeight="1">
      <c r="A6" s="16"/>
      <c r="B6" s="17" t="s">
        <v>68</v>
      </c>
      <c r="C6" s="18"/>
      <c r="D6" s="19"/>
      <c r="E6" s="20">
        <f>COUNTIFS('Student Data'!H:H,"&gt;=2",'Student Data'!G:G,"Y")</f>
        <v>4</v>
      </c>
      <c r="F6" s="21">
        <f>IF(E$4="","%",IF(E6="","",IFERROR(E6/E$4,"")))</f>
        <v>0.8</v>
      </c>
      <c r="G6" s="20">
        <f>COUNTIFS('Student Data'!K:K,"&gt;=2",'Student Data'!G:G,"Y")</f>
        <v>3</v>
      </c>
      <c r="H6" s="21">
        <f>IF(G$4="","%",IF(G6="","",IFERROR(G6/G$4,"")))</f>
        <v>0.6</v>
      </c>
      <c r="I6" s="20">
        <f>COUNTIFS('Student Data'!N:N,"&gt;=2",'Student Data'!G:G,"Y")</f>
        <v>4</v>
      </c>
      <c r="J6" s="21">
        <f>IF(I$4="","%",IF(I6="","",IFERROR(I6/I$4,"")))</f>
        <v>0.8</v>
      </c>
      <c r="K6" s="20">
        <f>COUNTIFS('Student Data'!Q:Q,"&gt;=2",'Student Data'!G:G,"Y")</f>
        <v>2</v>
      </c>
      <c r="L6" s="22">
        <f>IF(K$4="","%",IF(K6="","",IFERROR(K6/K$4,"")))</f>
        <v>0.4</v>
      </c>
    </row>
    <row r="7" spans="1:12" ht="15.45">
      <c r="A7" s="23"/>
      <c r="B7" s="24" t="s">
        <v>69</v>
      </c>
      <c r="C7" s="25"/>
      <c r="D7" s="26"/>
      <c r="E7" s="27">
        <f>COUNTIFS('Student Data'!H:H,1,'Student Data'!G:G,"Y")</f>
        <v>1</v>
      </c>
      <c r="F7" s="28">
        <f>IF(E$4="","%",IF(E7="","",IFERROR(E7/E$4,"")))</f>
        <v>0.2</v>
      </c>
      <c r="G7" s="27">
        <f>COUNTIFS('Student Data'!K:K,1,'Student Data'!G:G,"Y")</f>
        <v>1</v>
      </c>
      <c r="H7" s="28">
        <f>IF(G$4="","%",IF(G7="","",IFERROR(G7/G$4,"")))</f>
        <v>0.2</v>
      </c>
      <c r="I7" s="27">
        <f>COUNTIFS('Student Data'!N:N,1,'Student Data'!G:G,"Y")</f>
        <v>1</v>
      </c>
      <c r="J7" s="28">
        <f>IF(I$4="","%",IF(I7="","",IFERROR(I7/I$4,"")))</f>
        <v>0.2</v>
      </c>
      <c r="K7" s="27">
        <f>COUNTIFS('Student Data'!Q:Q,1,'Student Data'!G:G,"Y")</f>
        <v>2</v>
      </c>
      <c r="L7" s="29">
        <f>IF(K$4="","%",IF(K7="","",IFERROR(K7/K$4,"")))</f>
        <v>0.4</v>
      </c>
    </row>
    <row r="8" spans="1:12" ht="15.45">
      <c r="A8" s="10"/>
      <c r="B8" s="30" t="s">
        <v>70</v>
      </c>
      <c r="C8" s="31"/>
      <c r="D8" s="32"/>
      <c r="E8" s="33">
        <f>COUNTIFS('Student Data'!H:H,0,'Student Data'!G:G,"Y")</f>
        <v>0</v>
      </c>
      <c r="F8" s="34">
        <f>IF(E$4="","%",IF(E8="","",IFERROR(E8/E$4,"")))</f>
        <v>0</v>
      </c>
      <c r="G8" s="33">
        <f>COUNTIFS('Student Data'!K:K,0,'Student Data'!G:G,"Y")</f>
        <v>1</v>
      </c>
      <c r="H8" s="34">
        <f>IF(G$4="","%",IF(G8="","",IFERROR(G8/G$4,"")))</f>
        <v>0.2</v>
      </c>
      <c r="I8" s="33">
        <f>COUNTIFS('Student Data'!N:N,0,'Student Data'!G:G,"Y")</f>
        <v>0</v>
      </c>
      <c r="J8" s="34">
        <f>IF(I$4="","%",IF(I8="","",IFERROR(I8/I$4,"")))</f>
        <v>0</v>
      </c>
      <c r="K8" s="35">
        <f>COUNTIFS('Student Data'!Q:Q,0,'Student Data'!G:G,"Y")</f>
        <v>1</v>
      </c>
      <c r="L8" s="36">
        <f>IF(K$4="","%",IF(K8="","",IFERROR(K8/K$4,"")))</f>
        <v>0.2</v>
      </c>
    </row>
    <row r="9" spans="1:12" ht="15.9">
      <c r="A9" s="11" t="s">
        <v>71</v>
      </c>
      <c r="B9" s="37"/>
      <c r="C9" s="37"/>
      <c r="D9" s="38"/>
      <c r="E9" s="75"/>
      <c r="F9" s="76"/>
      <c r="G9" s="76"/>
      <c r="H9" s="76"/>
      <c r="I9" s="76"/>
      <c r="J9" s="76"/>
      <c r="K9" s="76"/>
      <c r="L9" s="77"/>
    </row>
    <row r="10" spans="1:12" ht="14.6" thickBot="1">
      <c r="A10" s="39"/>
      <c r="B10" s="40" t="s">
        <v>72</v>
      </c>
      <c r="C10" s="41"/>
      <c r="D10" s="42"/>
      <c r="E10" s="43">
        <f>COUNTIF('Student Data'!J:J,"Y")</f>
        <v>4</v>
      </c>
      <c r="F10" s="44">
        <f>IF(ISBLANK(E$10),"%",IFERROR(E$10/E$4,""))</f>
        <v>0.8</v>
      </c>
      <c r="G10" s="43">
        <f>COUNTIF('Student Data'!M:M,"Y")</f>
        <v>3</v>
      </c>
      <c r="H10" s="44">
        <f>IF(ISBLANK(G$10),"%",IFERROR(G$10/G$4,""))</f>
        <v>0.6</v>
      </c>
      <c r="I10" s="45">
        <f>COUNTIF('Student Data'!P:P,"Y")</f>
        <v>4</v>
      </c>
      <c r="J10" s="44">
        <f>IF(ISBLANK(I$10),"%",IFERROR(I$10/I$4,""))</f>
        <v>0.8</v>
      </c>
      <c r="K10" s="43">
        <f>COUNTIF('Student Data'!S:S,"Y")</f>
        <v>2</v>
      </c>
      <c r="L10" s="46">
        <f>IF(ISBLANK(K$10),"%",IFERROR(K$10/K$4,""))</f>
        <v>0.4</v>
      </c>
    </row>
    <row r="11" spans="1:12">
      <c r="A11" s="47"/>
      <c r="B11" s="47"/>
      <c r="C11" s="31"/>
      <c r="D11" s="31"/>
      <c r="E11" s="31"/>
      <c r="F11" s="31"/>
      <c r="G11" s="31"/>
      <c r="H11" s="31"/>
      <c r="I11" s="31"/>
      <c r="J11" s="31"/>
      <c r="K11" s="31"/>
      <c r="L11" s="31"/>
    </row>
    <row r="12" spans="1:12">
      <c r="A12" s="48"/>
      <c r="B12" s="48"/>
      <c r="C12" s="49"/>
      <c r="D12" s="49"/>
      <c r="E12" s="50"/>
      <c r="F12" s="50"/>
      <c r="G12" s="50"/>
      <c r="H12" s="50"/>
      <c r="I12" s="50"/>
      <c r="J12" s="50"/>
      <c r="K12" s="50"/>
      <c r="L12" s="50"/>
    </row>
    <row r="13" spans="1:12">
      <c r="A13" s="47"/>
      <c r="B13" s="47"/>
      <c r="C13" s="31"/>
      <c r="D13" s="31"/>
      <c r="E13" s="31"/>
      <c r="F13" s="31"/>
      <c r="G13" s="31"/>
      <c r="H13" s="31"/>
      <c r="I13" s="31"/>
      <c r="J13" s="31"/>
      <c r="K13" s="31"/>
      <c r="L13" s="31"/>
    </row>
    <row r="14" spans="1:12">
      <c r="A14" s="47"/>
      <c r="B14" s="47"/>
      <c r="C14" s="31"/>
      <c r="D14" s="31"/>
      <c r="E14" s="31"/>
      <c r="F14" s="31"/>
      <c r="G14" s="31"/>
      <c r="H14" s="31"/>
      <c r="I14" s="31"/>
      <c r="J14" s="31"/>
      <c r="K14" s="31"/>
      <c r="L14" s="31"/>
    </row>
    <row r="15" spans="1:12">
      <c r="A15" s="47"/>
      <c r="B15" s="47"/>
      <c r="C15" s="31"/>
      <c r="D15" s="31"/>
      <c r="E15" s="31"/>
      <c r="F15" s="31"/>
      <c r="G15" s="31"/>
      <c r="H15" s="31"/>
      <c r="I15" s="31"/>
      <c r="J15" s="31"/>
      <c r="K15" s="31"/>
      <c r="L15" s="31"/>
    </row>
  </sheetData>
  <mergeCells count="13">
    <mergeCell ref="E9:L9"/>
    <mergeCell ref="E4:F4"/>
    <mergeCell ref="G4:H4"/>
    <mergeCell ref="I4:J4"/>
    <mergeCell ref="K4:L4"/>
    <mergeCell ref="E5:L5"/>
    <mergeCell ref="A1:L1"/>
    <mergeCell ref="A2:L2"/>
    <mergeCell ref="A3:D3"/>
    <mergeCell ref="E3:F3"/>
    <mergeCell ref="G3:H3"/>
    <mergeCell ref="I3:J3"/>
    <mergeCell ref="K3:L3"/>
  </mergeCells>
  <printOptions horizontalCentered="1"/>
  <pageMargins left="0.7" right="0.7" top="0.75" bottom="0.75" header="0.3" footer="0.3"/>
  <pageSetup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a52a677-632a-4e44-833e-6d83e3ae855a">
      <UserInfo>
        <DisplayName>Melissa Wavelet</DisplayName>
        <AccountId>12</AccountId>
        <AccountType/>
      </UserInfo>
      <UserInfo>
        <DisplayName>SharingLinks.3436f60b-6fb7-4791-bf69-d2eecb28b909.Flexible.699299dd-6f39-45dc-9f60-222c13da3213</DisplayName>
        <AccountId>63</AccountId>
        <AccountType/>
      </UserInfo>
      <UserInfo>
        <DisplayName>Stanley Dai</DisplayName>
        <AccountId>269</AccountId>
        <AccountType/>
      </UserInfo>
      <UserInfo>
        <DisplayName>Rebekah O'Donoghue</DisplayName>
        <AccountId>72</AccountId>
        <AccountType/>
      </UserInfo>
      <UserInfo>
        <DisplayName>Colin Hill</DisplayName>
        <AccountId>141</AccountId>
        <AccountType/>
      </UserInfo>
      <UserInfo>
        <DisplayName>Jalynn Castleman-Smith</DisplayName>
        <AccountId>28</AccountId>
        <AccountType/>
      </UserInfo>
      <UserInfo>
        <DisplayName>Elena Serna-Wallender</DisplayName>
        <AccountId>9</AccountId>
        <AccountType/>
      </UserInfo>
      <UserInfo>
        <DisplayName>Katya Manna</DisplayName>
        <AccountId>231</AccountId>
        <AccountType/>
      </UserInfo>
      <UserInfo>
        <DisplayName>Sumner Perera</DisplayName>
        <AccountId>190</AccountId>
        <AccountType/>
      </UserInfo>
    </SharedWithUsers>
    <lcf76f155ced4ddcb4097134ff3c332f xmlns="2acf71a1-68ed-4781-a4a2-2211004ac9ec">
      <Terms xmlns="http://schemas.microsoft.com/office/infopath/2007/PartnerControls"/>
    </lcf76f155ced4ddcb4097134ff3c332f>
    <TaxCatchAll xmlns="7a52a677-632a-4e44-833e-6d83e3ae855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D3354225E93842AC9B2E011C241127" ma:contentTypeVersion="15" ma:contentTypeDescription="Create a new document." ma:contentTypeScope="" ma:versionID="6cb8360bbd5bb0988186483f68cb5b86">
  <xsd:schema xmlns:xsd="http://www.w3.org/2001/XMLSchema" xmlns:xs="http://www.w3.org/2001/XMLSchema" xmlns:p="http://schemas.microsoft.com/office/2006/metadata/properties" xmlns:ns2="2acf71a1-68ed-4781-a4a2-2211004ac9ec" xmlns:ns3="7a52a677-632a-4e44-833e-6d83e3ae855a" targetNamespace="http://schemas.microsoft.com/office/2006/metadata/properties" ma:root="true" ma:fieldsID="67199a7768c4f52f2ce65377c429d037" ns2:_="" ns3:_="">
    <xsd:import namespace="2acf71a1-68ed-4781-a4a2-2211004ac9ec"/>
    <xsd:import namespace="7a52a677-632a-4e44-833e-6d83e3ae85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f71a1-68ed-4781-a4a2-2211004ac9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8ec6505-d2f2-46f6-902a-7e5430d9f4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a52a677-632a-4e44-833e-6d83e3ae855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a77c918-1b5d-4b04-994f-0612d9543ab2}" ma:internalName="TaxCatchAll" ma:showField="CatchAllData" ma:web="7a52a677-632a-4e44-833e-6d83e3ae85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BAAC7-419A-464A-AD97-65435DB83A5F}">
  <ds:schemaRefs>
    <ds:schemaRef ds:uri="http://schemas.microsoft.com/sharepoint/v3/contenttype/forms"/>
  </ds:schemaRefs>
</ds:datastoreItem>
</file>

<file path=customXml/itemProps2.xml><?xml version="1.0" encoding="utf-8"?>
<ds:datastoreItem xmlns:ds="http://schemas.openxmlformats.org/officeDocument/2006/customXml" ds:itemID="{0E413859-C96B-430B-B133-AF1F78C861E6}">
  <ds:schemaRefs>
    <ds:schemaRef ds:uri="http://www.w3.org/XML/1998/namespace"/>
    <ds:schemaRef ds:uri="http://schemas.microsoft.com/office/2006/documentManagement/types"/>
    <ds:schemaRef ds:uri="2acf71a1-68ed-4781-a4a2-2211004ac9ec"/>
    <ds:schemaRef ds:uri="http://purl.org/dc/elements/1.1/"/>
    <ds:schemaRef ds:uri="http://purl.org/dc/terms/"/>
    <ds:schemaRef ds:uri="http://schemas.openxmlformats.org/package/2006/metadata/core-properties"/>
    <ds:schemaRef ds:uri="http://schemas.microsoft.com/office/infopath/2007/PartnerControls"/>
    <ds:schemaRef ds:uri="7a52a677-632a-4e44-833e-6d83e3ae855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877D02B-ED45-4ABF-9BD6-956E5FCC44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cf71a1-68ed-4781-a4a2-2211004ac9ec"/>
    <ds:schemaRef ds:uri="7a52a677-632a-4e44-833e-6d83e3ae85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Coaching Session Data</vt:lpstr>
      <vt:lpstr>Student Data</vt:lpstr>
      <vt:lpstr>Monthly Report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Austin Slaughter</dc:creator>
  <cp:keywords/>
  <dc:description/>
  <cp:lastModifiedBy>Beth Sullivan</cp:lastModifiedBy>
  <cp:revision/>
  <cp:lastPrinted>2022-10-14T13:49:11Z</cp:lastPrinted>
  <dcterms:created xsi:type="dcterms:W3CDTF">2019-09-25T15:32:16Z</dcterms:created>
  <dcterms:modified xsi:type="dcterms:W3CDTF">2023-02-21T21:55:23Z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0x01010035D3354225E93842AC9B2E011C241127</vt:lpwstr>
  </property>
  <property fmtid="{D5CDD505-2E9C-101B-9397-08002B2CF9AE}" pid="3" name="MSIP_Label_65e0c543-e8aa-46a1-a269-f948438c6166_Enabled">
    <vt:lpwstr>true</vt:lpwstr>
  </property>
  <property fmtid="{D5CDD505-2E9C-101B-9397-08002B2CF9AE}" pid="4" name="MSIP_Label_65e0c543-e8aa-46a1-a269-f948438c6166_SetDate">
    <vt:lpwstr>2022-07-22T14:29:24Z</vt:lpwstr>
  </property>
  <property fmtid="{D5CDD505-2E9C-101B-9397-08002B2CF9AE}" pid="5" name="MSIP_Label_65e0c543-e8aa-46a1-a269-f948438c6166_Method">
    <vt:lpwstr>Standard</vt:lpwstr>
  </property>
  <property fmtid="{D5CDD505-2E9C-101B-9397-08002B2CF9AE}" pid="6" name="MSIP_Label_65e0c543-e8aa-46a1-a269-f948438c6166_Name">
    <vt:lpwstr>Limited External</vt:lpwstr>
  </property>
  <property fmtid="{D5CDD505-2E9C-101B-9397-08002B2CF9AE}" pid="7" name="MSIP_Label_65e0c543-e8aa-46a1-a269-f948438c6166_SiteId">
    <vt:lpwstr>3194279c-bd8f-4094-ae73-b54513b0a289</vt:lpwstr>
  </property>
  <property fmtid="{D5CDD505-2E9C-101B-9397-08002B2CF9AE}" pid="8" name="MSIP_Label_65e0c543-e8aa-46a1-a269-f948438c6166_ActionId">
    <vt:lpwstr>5bcde0b0-d8be-478d-aa35-7ff2f5cda9bc</vt:lpwstr>
  </property>
  <property fmtid="{D5CDD505-2E9C-101B-9397-08002B2CF9AE}" pid="9" name="MSIP_Label_65e0c543-e8aa-46a1-a269-f948438c6166_ContentBits">
    <vt:lpwstr>0</vt:lpwstr>
  </property>
  <property fmtid="{D5CDD505-2E9C-101B-9397-08002B2CF9AE}" pid="10" name="MediaServiceImageTags">
    <vt:lpwstr/>
  </property>
</Properties>
</file>